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mc:AlternateContent xmlns:mc="http://schemas.openxmlformats.org/markup-compatibility/2006">
    <mc:Choice Requires="x15">
      <x15ac:absPath xmlns:x15ac="http://schemas.microsoft.com/office/spreadsheetml/2010/11/ac" url="C:\Users\Arthu\Dropbox\Rhinorock (1)\Rhinorock GmbH\Bob Snail\Leaflet 2025\"/>
    </mc:Choice>
  </mc:AlternateContent>
  <xr:revisionPtr revIDLastSave="0" documentId="13_ncr:1_{DFF9DE2B-FD32-4E36-B305-31871593AF80}" xr6:coauthVersionLast="47" xr6:coauthVersionMax="47" xr10:uidLastSave="{00000000-0000-0000-0000-000000000000}"/>
  <workbookProtection workbookAlgorithmName="SHA-512" workbookHashValue="/0YX5TBxHhjzjPevD8zrsEd5ljMJ9VUq7w/W6aso+wiVtLTFBmmDbhijYbq/wOOqwbtY+EhAs/bLQAYTe+Ecnw==" workbookSaltValue="GpuJHHwjIso/CFUcR+9FEA==" workbookSpinCount="100000" lockStructure="1"/>
  <bookViews>
    <workbookView xWindow="-23805" yWindow="-16320" windowWidth="29040" windowHeight="15720" xr2:uid="{7BB1B02A-C68A-48DC-BD6F-4FAE51C93C0B}"/>
  </bookViews>
  <sheets>
    <sheet name="Bob Snail" sheetId="1" r:id="rId1"/>
    <sheet name="Protelle"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9" i="2" l="1"/>
  <c r="U12" i="2"/>
  <c r="U61" i="1"/>
  <c r="R9" i="2"/>
  <c r="Q9" i="2"/>
  <c r="U9" i="2"/>
  <c r="U11" i="2" s="1"/>
  <c r="L9" i="2"/>
  <c r="A20" i="1" l="1"/>
  <c r="U54" i="1"/>
  <c r="U55" i="1"/>
  <c r="U56" i="1"/>
  <c r="U57" i="1"/>
  <c r="U58" i="1"/>
  <c r="U53" i="1"/>
  <c r="R53" i="1"/>
  <c r="R54" i="1"/>
  <c r="R55" i="1"/>
  <c r="R56" i="1"/>
  <c r="R57" i="1"/>
  <c r="R58" i="1"/>
  <c r="Q53" i="1"/>
  <c r="Q54" i="1"/>
  <c r="Q55" i="1"/>
  <c r="Q56" i="1"/>
  <c r="Q57" i="1"/>
  <c r="Q58" i="1"/>
  <c r="N45" i="1" l="1"/>
  <c r="N46" i="1"/>
  <c r="N47" i="1"/>
  <c r="N48" i="1"/>
  <c r="N49" i="1"/>
  <c r="N50" i="1"/>
  <c r="N51" i="1"/>
  <c r="U51" i="1" s="1"/>
  <c r="N44" i="1"/>
  <c r="N42" i="1"/>
  <c r="N38" i="1"/>
  <c r="N39" i="1"/>
  <c r="N40" i="1"/>
  <c r="N37" i="1"/>
  <c r="N34" i="1"/>
  <c r="N35" i="1"/>
  <c r="N33" i="1"/>
  <c r="N23" i="1"/>
  <c r="N24" i="1"/>
  <c r="N25" i="1"/>
  <c r="N26" i="1"/>
  <c r="N27" i="1"/>
  <c r="N28" i="1"/>
  <c r="N29" i="1"/>
  <c r="N30" i="1"/>
  <c r="N31" i="1"/>
  <c r="N22" i="1"/>
  <c r="N20" i="1"/>
  <c r="U20" i="1" l="1"/>
  <c r="U22" i="1"/>
  <c r="U23" i="1"/>
  <c r="U24" i="1"/>
  <c r="U25" i="1"/>
  <c r="U26" i="1"/>
  <c r="U27" i="1"/>
  <c r="U28" i="1"/>
  <c r="U29" i="1"/>
  <c r="U30" i="1"/>
  <c r="U31" i="1"/>
  <c r="U33" i="1"/>
  <c r="U34" i="1"/>
  <c r="U35" i="1"/>
  <c r="U37" i="1"/>
  <c r="U38" i="1"/>
  <c r="U39" i="1"/>
  <c r="U40" i="1"/>
  <c r="U42" i="1"/>
  <c r="U44" i="1"/>
  <c r="U45" i="1"/>
  <c r="U46" i="1"/>
  <c r="U47" i="1"/>
  <c r="U48" i="1"/>
  <c r="U49" i="1"/>
  <c r="U50" i="1"/>
  <c r="R22" i="1"/>
  <c r="R23" i="1"/>
  <c r="R24" i="1"/>
  <c r="R25" i="1"/>
  <c r="R26" i="1"/>
  <c r="R27" i="1"/>
  <c r="R28" i="1"/>
  <c r="R29" i="1"/>
  <c r="R30" i="1"/>
  <c r="R31" i="1"/>
  <c r="R33" i="1"/>
  <c r="R34" i="1"/>
  <c r="R35" i="1"/>
  <c r="R37" i="1"/>
  <c r="R38" i="1"/>
  <c r="R39" i="1"/>
  <c r="R40" i="1"/>
  <c r="R42" i="1"/>
  <c r="R44" i="1"/>
  <c r="R45" i="1"/>
  <c r="R46" i="1"/>
  <c r="R47" i="1"/>
  <c r="R48" i="1"/>
  <c r="R49" i="1"/>
  <c r="R50" i="1"/>
  <c r="R51" i="1"/>
  <c r="R11" i="1"/>
  <c r="R12" i="1"/>
  <c r="R13" i="1"/>
  <c r="R14" i="1"/>
  <c r="R15" i="1"/>
  <c r="R16" i="1"/>
  <c r="R17" i="1"/>
  <c r="R18" i="1"/>
  <c r="R19" i="1"/>
  <c r="R20" i="1"/>
  <c r="R10" i="1"/>
  <c r="Q10" i="1"/>
  <c r="N17" i="1"/>
  <c r="U17" i="1" s="1"/>
  <c r="N11" i="1"/>
  <c r="U11" i="1" s="1"/>
  <c r="N12" i="1"/>
  <c r="U12" i="1" s="1"/>
  <c r="N13" i="1"/>
  <c r="U13" i="1" s="1"/>
  <c r="N14" i="1"/>
  <c r="U14" i="1" s="1"/>
  <c r="N15" i="1"/>
  <c r="U15" i="1" s="1"/>
  <c r="N16" i="1"/>
  <c r="U16" i="1" s="1"/>
  <c r="N18" i="1"/>
  <c r="U18" i="1" s="1"/>
  <c r="N19" i="1"/>
  <c r="U19" i="1" s="1"/>
  <c r="N10" i="1"/>
  <c r="U10" i="1" s="1"/>
  <c r="Q11" i="1"/>
  <c r="Q12" i="1"/>
  <c r="Q13" i="1"/>
  <c r="Q14" i="1"/>
  <c r="Q15" i="1"/>
  <c r="Q16" i="1"/>
  <c r="Q17" i="1"/>
  <c r="Q18" i="1"/>
  <c r="Q19" i="1"/>
  <c r="Q20" i="1"/>
  <c r="Q22" i="1"/>
  <c r="Q23" i="1"/>
  <c r="Q24" i="1"/>
  <c r="Q25" i="1"/>
  <c r="Q26" i="1"/>
  <c r="Q27" i="1"/>
  <c r="Q28" i="1"/>
  <c r="Q29" i="1"/>
  <c r="Q30" i="1"/>
  <c r="Q31" i="1"/>
  <c r="Q33" i="1"/>
  <c r="Q34" i="1"/>
  <c r="Q35" i="1"/>
  <c r="Q37" i="1"/>
  <c r="Q38" i="1"/>
  <c r="Q39" i="1"/>
  <c r="Q40" i="1"/>
  <c r="Q42" i="1"/>
  <c r="Q44" i="1"/>
  <c r="Q45" i="1"/>
  <c r="Q46" i="1"/>
  <c r="Q47" i="1"/>
  <c r="Q48" i="1"/>
  <c r="Q49" i="1"/>
  <c r="Q50" i="1"/>
  <c r="Q51" i="1"/>
  <c r="A25" i="1"/>
  <c r="A27" i="1"/>
  <c r="A29" i="1"/>
  <c r="A31" i="1"/>
  <c r="L51" i="1"/>
  <c r="L50" i="1"/>
  <c r="L49" i="1"/>
  <c r="L48" i="1"/>
  <c r="L47" i="1"/>
  <c r="L46" i="1"/>
  <c r="L45" i="1"/>
  <c r="L44" i="1"/>
  <c r="L42" i="1"/>
  <c r="L40" i="1"/>
  <c r="L39" i="1"/>
  <c r="L38" i="1"/>
  <c r="L37" i="1"/>
  <c r="L35" i="1"/>
  <c r="L34" i="1"/>
  <c r="L33" i="1"/>
  <c r="A23" i="1"/>
  <c r="L20" i="1"/>
  <c r="L19" i="1"/>
  <c r="L18" i="1"/>
  <c r="A18" i="1"/>
  <c r="L17" i="1"/>
  <c r="L16" i="1"/>
  <c r="L15" i="1"/>
  <c r="L14" i="1"/>
  <c r="L13" i="1"/>
  <c r="L12" i="1"/>
  <c r="L11" i="1"/>
  <c r="A11" i="1"/>
  <c r="A12" i="1" s="1"/>
  <c r="A13" i="1" s="1"/>
  <c r="L10" i="1"/>
  <c r="U60" i="1" l="1"/>
</calcChain>
</file>

<file path=xl/sharedStrings.xml><?xml version="1.0" encoding="utf-8"?>
<sst xmlns="http://schemas.openxmlformats.org/spreadsheetml/2006/main" count="294" uniqueCount="186">
  <si>
    <t>№</t>
  </si>
  <si>
    <t>GTIN (EAN)
Einzelprodukt</t>
  </si>
  <si>
    <t>GTIN (EAN) Karton</t>
  </si>
  <si>
    <t>SKU
Einzelprodukt</t>
  </si>
  <si>
    <t>SKU
Karton</t>
  </si>
  <si>
    <t>Produktbezeichnung</t>
  </si>
  <si>
    <t>Menge
pro Palette</t>
  </si>
  <si>
    <t>Preise</t>
  </si>
  <si>
    <t>Monate</t>
  </si>
  <si>
    <t>Fruchtrollen</t>
  </si>
  <si>
    <t>RR_BS88006</t>
  </si>
  <si>
    <t>RR_BS88018</t>
  </si>
  <si>
    <t>RR_BS88005</t>
  </si>
  <si>
    <t>RR_BS88017</t>
  </si>
  <si>
    <t>RR_BS88007</t>
  </si>
  <si>
    <t>RR_BS88019</t>
  </si>
  <si>
    <t>RR_BS88049</t>
  </si>
  <si>
    <t>RR_BS88052</t>
  </si>
  <si>
    <t>RR_BS88050</t>
  </si>
  <si>
    <t>RR_BS88053</t>
  </si>
  <si>
    <t>RR_BS88008</t>
  </si>
  <si>
    <t>RR_BS88020</t>
  </si>
  <si>
    <t>RR_BS88051</t>
  </si>
  <si>
    <t>RR_BS88054</t>
  </si>
  <si>
    <t>RR_BS88012</t>
  </si>
  <si>
    <t>RR_BS88024</t>
  </si>
  <si>
    <t>RR_BS88009</t>
  </si>
  <si>
    <t>RR_BS88021</t>
  </si>
  <si>
    <t>RR_BS88010</t>
  </si>
  <si>
    <t>RR_BS88022</t>
  </si>
  <si>
    <t>RR_BS88011</t>
  </si>
  <si>
    <t>RR_BS88023</t>
  </si>
  <si>
    <t>RR_BS88055</t>
  </si>
  <si>
    <t>RR_BS88060</t>
  </si>
  <si>
    <t>RR_BS88056</t>
  </si>
  <si>
    <t>RR_BS88061</t>
  </si>
  <si>
    <t>RR_BS88057</t>
  </si>
  <si>
    <t>RR_BS88062</t>
  </si>
  <si>
    <t>RR_BS88058</t>
  </si>
  <si>
    <t>RR_BS88063</t>
  </si>
  <si>
    <t>RR_BS88059</t>
  </si>
  <si>
    <t>RR_BS88064</t>
  </si>
  <si>
    <t>RR_BS88065</t>
  </si>
  <si>
    <t>RR_BS88068</t>
  </si>
  <si>
    <t>RR_BS88066</t>
  </si>
  <si>
    <t>RR_BS88069</t>
  </si>
  <si>
    <t>RR_BS88067</t>
  </si>
  <si>
    <t>RR_BS88070</t>
  </si>
  <si>
    <t>RR_BS88001</t>
  </si>
  <si>
    <t>RR_BS88013</t>
  </si>
  <si>
    <t>RR_BS88003</t>
  </si>
  <si>
    <t>RR_BS88015</t>
  </si>
  <si>
    <t>RR_BS88002</t>
  </si>
  <si>
    <t>RR_BS88014</t>
  </si>
  <si>
    <t>RR_BS88004</t>
  </si>
  <si>
    <t>RR_BS88016</t>
  </si>
  <si>
    <t>RR_BS88079</t>
  </si>
  <si>
    <t>RR_BS88080</t>
  </si>
  <si>
    <t>RR_BS88075</t>
  </si>
  <si>
    <t>RR_BS88033</t>
  </si>
  <si>
    <t>RR_BS88074</t>
  </si>
  <si>
    <t>RR_BS88032</t>
  </si>
  <si>
    <t>Fruchtpüree "Birne-Wald-Brombeere Smoothie", pasteurisiert, 120 g</t>
  </si>
  <si>
    <t>RR_BS88071</t>
  </si>
  <si>
    <t>RR_BS88029</t>
  </si>
  <si>
    <t>Fruchtpüree "Mango-Kokos Smoothie", pasteurisiert, 120 g</t>
  </si>
  <si>
    <t>RR_BS88073</t>
  </si>
  <si>
    <t>RR_BS88031</t>
  </si>
  <si>
    <t>Fruchtpüree "Banane-Erdbeere Smoothie", pasteurisiert, 120 g</t>
  </si>
  <si>
    <t>RR_BS88076</t>
  </si>
  <si>
    <t>RR_BS88034</t>
  </si>
  <si>
    <t>Fruchtpüree "Banane-Himbeere Smoothie", pasteurisiert, 120 g</t>
  </si>
  <si>
    <t>RR_BS88077</t>
  </si>
  <si>
    <t>RR_BS88035</t>
  </si>
  <si>
    <t>Fruchtpüree "Banane-Schwarze Johannisbeere Smoothie", pasteurisiert, 120 g</t>
  </si>
  <si>
    <t>RR_BS88078</t>
  </si>
  <si>
    <t>RR_BS88036</t>
  </si>
  <si>
    <t>Fruchtpüree "Banane-Ananas-Mango Smoothie", pasteurisiert, 120 g</t>
  </si>
  <si>
    <t>RR_BS88072</t>
  </si>
  <si>
    <t>RR_BS88030</t>
  </si>
  <si>
    <t>Fruchtpüree "Kaki-Rosa Guave Smoothie", pasteurisiert, 120 g</t>
  </si>
  <si>
    <t>RR_BS88081</t>
  </si>
  <si>
    <t>RR_BS88082</t>
  </si>
  <si>
    <t>RR_BS88083</t>
  </si>
  <si>
    <t>Display Fruchtgummi 27g + Eat&amp;Play 20g</t>
  </si>
  <si>
    <t>RR_BS88084</t>
  </si>
  <si>
    <t>Display Fruchtrollen &amp; Schoko 30g, Fruchtrollen 60g</t>
  </si>
  <si>
    <t>RR_BS88085</t>
  </si>
  <si>
    <t>Display Smoothie Mix</t>
  </si>
  <si>
    <t>RR_BS88086</t>
  </si>
  <si>
    <t>UVP</t>
  </si>
  <si>
    <t>DE pack available</t>
  </si>
  <si>
    <t>EN front + DE sticker back side</t>
  </si>
  <si>
    <t>Gewicht
(g)</t>
  </si>
  <si>
    <t>MHD</t>
  </si>
  <si>
    <t>Inhalt
pro Karton</t>
  </si>
  <si>
    <t>Kartons
pro Lage</t>
  </si>
  <si>
    <t>Lagen
pro Palette</t>
  </si>
  <si>
    <t>Bemerkung</t>
  </si>
  <si>
    <t>inkl. MwSt., EUR</t>
  </si>
  <si>
    <t>Verfügbarkeit</t>
  </si>
  <si>
    <t>verfügbar</t>
  </si>
  <si>
    <t>geringer Bestand</t>
  </si>
  <si>
    <t>Display MIX (Fruchtrollen, Schoko Crush, Fruchtgummi)</t>
  </si>
  <si>
    <t>Display Fruchtrollen 30g</t>
  </si>
  <si>
    <t>Display Schokofruchtcrush 30g</t>
  </si>
  <si>
    <t>ausverkauft. ab Ende Sep.
2025 wieder Verfügbar</t>
  </si>
  <si>
    <t>Eat &amp; Play: Fruchtrollen mit Spielspaß</t>
  </si>
  <si>
    <t>Schoko Fruchtcrush</t>
  </si>
  <si>
    <t>Smoothie (Fruchtpüree)</t>
  </si>
  <si>
    <t>Verkaufsdisplays</t>
  </si>
  <si>
    <t>Fruchtgummi Apfel-Mango-Kürbis-Chia</t>
  </si>
  <si>
    <t>Fruchtgummi Apfel-Kirsche</t>
  </si>
  <si>
    <t>Fruchtgummi Apfel-Birne-Zitrone</t>
  </si>
  <si>
    <t>Schoko Fruchtcrush Zartbitter Apfel-Himbeere</t>
  </si>
  <si>
    <t>Schoko Fruchtcrush Vollmilch Mango</t>
  </si>
  <si>
    <t>Schoko Fruchtcrush Vollmilch Apfel-Erdbeere</t>
  </si>
  <si>
    <t>Schoko Fruchtcrush Vollmilch Apfel-Birne</t>
  </si>
  <si>
    <t>Fruchtrollen Apfel-Erdbeere</t>
  </si>
  <si>
    <t xml:space="preserve">Fruchtrollen Apfel-Himbeere </t>
  </si>
  <si>
    <t>Fruchtrollen Mango</t>
  </si>
  <si>
    <t xml:space="preserve">Fruchtrollen Apfel-Birne </t>
  </si>
  <si>
    <t xml:space="preserve">Fruchtrollen Apfel-Johannisbeere </t>
  </si>
  <si>
    <t xml:space="preserve">Fruchtrollen Apfel-Heidelbeere </t>
  </si>
  <si>
    <t xml:space="preserve">Fruchtrollen Apfel-Kirsche </t>
  </si>
  <si>
    <t xml:space="preserve">Fruchtrollen Apfel-Erdbeere </t>
  </si>
  <si>
    <t>Fruchtgummi</t>
  </si>
  <si>
    <t>Fruchtstreifen</t>
  </si>
  <si>
    <t>Fruchtstreifen Apfel-Erdbeere</t>
  </si>
  <si>
    <t>Fruchtstreifen Apfel-Birne-Heidelbeere</t>
  </si>
  <si>
    <t>Fruchtstreifen Apfel-Schwarze Johannisbeere</t>
  </si>
  <si>
    <t>Fruchtstreifen Birne-Mango</t>
  </si>
  <si>
    <t>Fruchtstreifen Apfel-Himbeere</t>
  </si>
  <si>
    <t>Fruchtrollen 20g mit Spielzeug Eat&amp;Play</t>
  </si>
  <si>
    <t>Smoothie (pasteurisiert) Ananas-Birne-Apfel</t>
  </si>
  <si>
    <t>Fruchtstreifen Birne-Apfel</t>
  </si>
  <si>
    <t>Fruchtstreifen Apfel</t>
  </si>
  <si>
    <t>Fruchtstreifen Birne-Ananas</t>
  </si>
  <si>
    <t>Fruchtstreifen Apfel-Kirsche</t>
  </si>
  <si>
    <t>Fruchtstreifen Apfel-Banane</t>
  </si>
  <si>
    <t>Bestellmenge</t>
  </si>
  <si>
    <t>Zwischensumme</t>
  </si>
  <si>
    <t>Nettopreis (EUR)
Einzeln</t>
  </si>
  <si>
    <t>Nettopreis (EUR)
Karton</t>
  </si>
  <si>
    <t>Gesamt Bestellsumme</t>
  </si>
  <si>
    <t>Händlermarge
in %</t>
  </si>
  <si>
    <t>Handelsspanne
in %</t>
  </si>
  <si>
    <t>Display Karton Gratis
144 Stück</t>
  </si>
  <si>
    <t>Display Karton Gratis
480 Stück</t>
  </si>
  <si>
    <t>Display Karton Gratis
356 Stück</t>
  </si>
  <si>
    <t>Display Karton Gratis
400 Stück</t>
  </si>
  <si>
    <t>Lieferant</t>
  </si>
  <si>
    <t>Produkt</t>
  </si>
  <si>
    <t>Bob Snail</t>
  </si>
  <si>
    <t>Rhinorock GmbH, Waldstraße 5-7, 56579 Bonefeld</t>
  </si>
  <si>
    <t>Kontakt</t>
  </si>
  <si>
    <t>bobsnail@rhinorock.de / +49 2631 450 99 46</t>
  </si>
  <si>
    <t>RR_BS88087</t>
  </si>
  <si>
    <t>RR_BS88088</t>
  </si>
  <si>
    <t>RR_BS88089</t>
  </si>
  <si>
    <t>RR_BS88090</t>
  </si>
  <si>
    <t>RR_BS88091</t>
  </si>
  <si>
    <t>RR_BS88092</t>
  </si>
  <si>
    <t>RR_BS88093</t>
  </si>
  <si>
    <t>RR_BS88094</t>
  </si>
  <si>
    <t>RR_BS88095</t>
  </si>
  <si>
    <t>RR_BS88096</t>
  </si>
  <si>
    <t>RR_PP88001</t>
  </si>
  <si>
    <t>RR_PP88003</t>
  </si>
  <si>
    <t>Pasta</t>
  </si>
  <si>
    <t>Protelle</t>
  </si>
  <si>
    <t>Stand der Datei</t>
  </si>
  <si>
    <t>Gesamtmenge</t>
  </si>
  <si>
    <t>Protelle High Protein Pasta Fussili</t>
  </si>
  <si>
    <t>Anleitung Bestellprozess</t>
  </si>
  <si>
    <t>Lieferdetails</t>
  </si>
  <si>
    <t>Name</t>
  </si>
  <si>
    <t>ggfs. Z.H.</t>
  </si>
  <si>
    <t>Straße ind Hausnummer</t>
  </si>
  <si>
    <t>PLZ</t>
  </si>
  <si>
    <t>Ort</t>
  </si>
  <si>
    <t>Kontaktperson</t>
  </si>
  <si>
    <t>E-Mail</t>
  </si>
  <si>
    <t>Telefonnummer</t>
  </si>
  <si>
    <t>Tragen Sie in der Spalte "Bestellmenge" bitte die gewünschte Anzahl je Artikel ein. Füllen Sie anschließend am Ende der Tabelle die Felder für Ihre Lieferadresse und die Kontaktperson aus. Die Gesamtmenge und die Gesamtsumme werden automatisch für Sie berechnet. Bitte beachten Sie, dass nur diese Eingabefelder bearbeitet werden können. Speichern Sie die ausgefüllte Datei und senden Sie diese per E-Mail an uns zurück (bei mehreren Märkten, für jeden Markt einzeln). Vielen Dank!</t>
  </si>
  <si>
    <t>Markt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</si>
</sst>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Red]\-0"/>
    <numFmt numFmtId="165" formatCode="#,##0.00\ &quot;€&quot;"/>
  </numFmts>
  <fonts count="9" x14ac:knownFonts="1">
    <font>
      <sz val="11"/>
      <color theme="1"/>
      <name val="Aptos Narrow"/>
      <family val="2"/>
      <scheme val="minor"/>
    </font>
    <font>
      <sz val="11"/>
      <color theme="1"/>
      <name val="Aptos Narrow"/>
      <family val="2"/>
      <scheme val="minor"/>
    </font>
    <font>
      <b/>
      <sz val="10"/>
      <color theme="1"/>
      <name val="Aptos Narrow"/>
      <family val="2"/>
      <scheme val="minor"/>
    </font>
    <font>
      <b/>
      <sz val="10"/>
      <name val="Aptos Narrow"/>
      <family val="2"/>
      <scheme val="minor"/>
    </font>
    <font>
      <b/>
      <u/>
      <sz val="10"/>
      <name val="Aptos Narrow"/>
      <family val="2"/>
      <scheme val="minor"/>
    </font>
    <font>
      <sz val="10"/>
      <name val="Aptos Narrow"/>
      <family val="2"/>
      <scheme val="minor"/>
    </font>
    <font>
      <sz val="10"/>
      <color rgb="FF000000"/>
      <name val="Aptos Narrow"/>
      <family val="2"/>
      <scheme val="minor"/>
    </font>
    <font>
      <sz val="10"/>
      <color theme="1"/>
      <name val="Aptos Narrow"/>
      <family val="2"/>
      <scheme val="minor"/>
    </font>
    <font>
      <b/>
      <sz val="10"/>
      <color rgb="FFFF0000"/>
      <name val="Aptos Narrow"/>
      <family val="2"/>
      <scheme val="minor"/>
    </font>
  </fonts>
  <fills count="6">
    <fill>
      <patternFill patternType="none"/>
    </fill>
    <fill>
      <patternFill patternType="gray125"/>
    </fill>
    <fill>
      <patternFill patternType="solid">
        <fgColor theme="9" tint="0.79998168889431442"/>
        <bgColor indexed="64"/>
      </patternFill>
    </fill>
    <fill>
      <patternFill patternType="solid">
        <fgColor theme="5" tint="0.79998168889431442"/>
        <bgColor indexed="64"/>
      </patternFill>
    </fill>
    <fill>
      <patternFill patternType="solid">
        <fgColor rgb="FFFFFF99"/>
        <bgColor indexed="64"/>
      </patternFill>
    </fill>
    <fill>
      <patternFill patternType="solid">
        <fgColor theme="0" tint="-0.14999847407452621"/>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ck">
        <color rgb="FF0070C0"/>
      </left>
      <right/>
      <top style="thick">
        <color rgb="FF0070C0"/>
      </top>
      <bottom/>
      <diagonal/>
    </border>
    <border>
      <left/>
      <right/>
      <top style="thick">
        <color rgb="FF0070C0"/>
      </top>
      <bottom/>
      <diagonal/>
    </border>
    <border>
      <left/>
      <right style="thick">
        <color rgb="FF0070C0"/>
      </right>
      <top style="thick">
        <color rgb="FF0070C0"/>
      </top>
      <bottom/>
      <diagonal/>
    </border>
    <border>
      <left style="thick">
        <color rgb="FF0070C0"/>
      </left>
      <right/>
      <top/>
      <bottom/>
      <diagonal/>
    </border>
    <border>
      <left/>
      <right style="thick">
        <color rgb="FF0070C0"/>
      </right>
      <top/>
      <bottom/>
      <diagonal/>
    </border>
    <border>
      <left/>
      <right/>
      <top style="thin">
        <color indexed="64"/>
      </top>
      <bottom style="thin">
        <color indexed="64"/>
      </bottom>
      <diagonal/>
    </border>
    <border>
      <left style="thick">
        <color rgb="FF0070C0"/>
      </left>
      <right/>
      <top/>
      <bottom style="thick">
        <color rgb="FF0070C0"/>
      </bottom>
      <diagonal/>
    </border>
    <border>
      <left/>
      <right/>
      <top/>
      <bottom style="thick">
        <color rgb="FF0070C0"/>
      </bottom>
      <diagonal/>
    </border>
    <border>
      <left/>
      <right style="thick">
        <color rgb="FF0070C0"/>
      </right>
      <top/>
      <bottom style="thick">
        <color rgb="FF0070C0"/>
      </bottom>
      <diagonal/>
    </border>
  </borders>
  <cellStyleXfs count="2">
    <xf numFmtId="0" fontId="0" fillId="0" borderId="0"/>
    <xf numFmtId="9" fontId="1" fillId="0" borderId="0" applyFont="0" applyFill="0" applyBorder="0" applyAlignment="0" applyProtection="0"/>
  </cellStyleXfs>
  <cellXfs count="95">
    <xf numFmtId="0" fontId="0" fillId="0" borderId="0" xfId="0"/>
    <xf numFmtId="0" fontId="2" fillId="0" borderId="0" xfId="0" applyFont="1" applyAlignment="1">
      <alignment horizontal="left" vertical="center"/>
    </xf>
    <xf numFmtId="0" fontId="8" fillId="0" borderId="0" xfId="0" applyFont="1" applyAlignment="1">
      <alignment horizontal="center" vertical="center"/>
    </xf>
    <xf numFmtId="0" fontId="2" fillId="0" borderId="0" xfId="0" applyFont="1" applyAlignment="1">
      <alignment horizontal="centerContinuous" vertical="center"/>
    </xf>
    <xf numFmtId="0" fontId="7" fillId="0" borderId="0" xfId="0" applyFont="1"/>
    <xf numFmtId="0" fontId="7" fillId="0" borderId="0" xfId="0" applyFont="1" applyAlignment="1">
      <alignment horizontal="center" vertical="center"/>
    </xf>
    <xf numFmtId="0" fontId="2" fillId="0" borderId="1" xfId="0" applyFont="1" applyBorder="1" applyAlignment="1">
      <alignment horizontal="center" vertical="center"/>
    </xf>
    <xf numFmtId="0" fontId="5" fillId="0" borderId="0" xfId="0" applyFont="1"/>
    <xf numFmtId="0" fontId="5" fillId="0" borderId="1" xfId="0" applyFont="1" applyBorder="1" applyAlignment="1">
      <alignment horizontal="center" vertical="center" wrapText="1"/>
    </xf>
    <xf numFmtId="164" fontId="5" fillId="0" borderId="1" xfId="0" applyNumberFormat="1" applyFont="1" applyBorder="1" applyAlignment="1">
      <alignment horizontal="center" vertical="center" wrapText="1"/>
    </xf>
    <xf numFmtId="0" fontId="6" fillId="0" borderId="1" xfId="0" applyFont="1" applyBorder="1" applyAlignment="1">
      <alignment horizontal="left" vertical="center" wrapText="1" readingOrder="1"/>
    </xf>
    <xf numFmtId="165" fontId="3" fillId="0" borderId="1" xfId="0" applyNumberFormat="1" applyFont="1" applyBorder="1" applyAlignment="1">
      <alignment horizontal="center" vertical="center" wrapText="1"/>
    </xf>
    <xf numFmtId="0" fontId="5" fillId="0" borderId="1" xfId="0" applyFont="1" applyBorder="1" applyAlignment="1">
      <alignment vertical="center"/>
    </xf>
    <xf numFmtId="9" fontId="3" fillId="0" borderId="1" xfId="1" applyFont="1" applyFill="1" applyBorder="1" applyAlignment="1">
      <alignment horizontal="center" vertical="center" wrapText="1"/>
    </xf>
    <xf numFmtId="0" fontId="7" fillId="0" borderId="1" xfId="0" applyFont="1" applyBorder="1" applyAlignment="1">
      <alignment horizontal="center" vertical="center"/>
    </xf>
    <xf numFmtId="165" fontId="7" fillId="0" borderId="1" xfId="0" applyNumberFormat="1" applyFont="1" applyBorder="1" applyAlignment="1">
      <alignment horizontal="center" vertical="center"/>
    </xf>
    <xf numFmtId="1" fontId="7" fillId="0" borderId="1" xfId="0" applyNumberFormat="1" applyFont="1" applyBorder="1" applyAlignment="1">
      <alignment horizontal="center" vertical="center"/>
    </xf>
    <xf numFmtId="9" fontId="5" fillId="0" borderId="1" xfId="1" applyFont="1" applyFill="1" applyBorder="1" applyAlignment="1">
      <alignment vertical="center"/>
    </xf>
    <xf numFmtId="0" fontId="7" fillId="0" borderId="1" xfId="0" applyFont="1" applyBorder="1" applyAlignment="1">
      <alignment horizontal="left" vertical="center" wrapText="1"/>
    </xf>
    <xf numFmtId="0" fontId="5" fillId="0" borderId="1" xfId="0" applyFont="1" applyBorder="1" applyAlignment="1">
      <alignment vertical="center" wrapText="1"/>
    </xf>
    <xf numFmtId="0" fontId="7" fillId="0" borderId="0" xfId="0" applyFont="1" applyAlignment="1">
      <alignment vertical="center"/>
    </xf>
    <xf numFmtId="0" fontId="7" fillId="0" borderId="0" xfId="0" applyFont="1" applyAlignment="1">
      <alignment vertical="center" wrapText="1"/>
    </xf>
    <xf numFmtId="0" fontId="2" fillId="0" borderId="0" xfId="0" applyFont="1" applyAlignment="1">
      <alignment vertical="center"/>
    </xf>
    <xf numFmtId="0" fontId="5" fillId="0" borderId="0" xfId="0" applyFont="1" applyAlignment="1">
      <alignment vertical="center"/>
    </xf>
    <xf numFmtId="165" fontId="2" fillId="0" borderId="1" xfId="0" applyNumberFormat="1" applyFont="1" applyBorder="1" applyAlignment="1">
      <alignment horizontal="center" vertical="center"/>
    </xf>
    <xf numFmtId="0" fontId="7" fillId="2" borderId="1" xfId="0" applyFont="1" applyFill="1" applyBorder="1" applyAlignment="1">
      <alignment horizontal="center" vertical="center"/>
    </xf>
    <xf numFmtId="0" fontId="7" fillId="3" borderId="1" xfId="0" applyFont="1" applyFill="1" applyBorder="1" applyAlignment="1">
      <alignment horizontal="center" vertical="center" wrapText="1"/>
    </xf>
    <xf numFmtId="0" fontId="7" fillId="4" borderId="1" xfId="0" applyFont="1" applyFill="1" applyBorder="1" applyAlignment="1">
      <alignment horizontal="center" vertical="center"/>
    </xf>
    <xf numFmtId="0" fontId="3" fillId="5" borderId="1" xfId="0" applyFont="1" applyFill="1" applyBorder="1" applyAlignment="1">
      <alignment horizontal="center" vertical="center" wrapText="1"/>
    </xf>
    <xf numFmtId="3" fontId="3" fillId="5" borderId="1" xfId="0" applyNumberFormat="1" applyFont="1" applyFill="1" applyBorder="1" applyAlignment="1">
      <alignment horizontal="center" vertical="center" wrapText="1"/>
    </xf>
    <xf numFmtId="0" fontId="4" fillId="5" borderId="1" xfId="0" applyFont="1" applyFill="1" applyBorder="1" applyAlignment="1">
      <alignment horizontal="center" vertical="center" wrapText="1"/>
    </xf>
    <xf numFmtId="0" fontId="3" fillId="5" borderId="1" xfId="0" applyFont="1" applyFill="1" applyBorder="1" applyAlignment="1">
      <alignment horizontal="left" vertical="center" wrapText="1"/>
    </xf>
    <xf numFmtId="0" fontId="3" fillId="5" borderId="1" xfId="0" applyFont="1" applyFill="1" applyBorder="1" applyAlignment="1">
      <alignment horizontal="centerContinuous" vertical="center" wrapText="1"/>
    </xf>
    <xf numFmtId="0" fontId="5" fillId="5" borderId="1" xfId="0" applyFont="1" applyFill="1" applyBorder="1" applyAlignment="1">
      <alignment horizontal="center" vertical="center"/>
    </xf>
    <xf numFmtId="9" fontId="3" fillId="5" borderId="1" xfId="1" applyFont="1" applyFill="1" applyBorder="1" applyAlignment="1">
      <alignment horizontal="center" vertical="center" wrapText="1"/>
    </xf>
    <xf numFmtId="165" fontId="7" fillId="5" borderId="1" xfId="0" applyNumberFormat="1" applyFont="1" applyFill="1" applyBorder="1" applyAlignment="1">
      <alignment horizontal="center" vertical="center"/>
    </xf>
    <xf numFmtId="165" fontId="5" fillId="0" borderId="1" xfId="0" applyNumberFormat="1" applyFont="1" applyBorder="1" applyAlignment="1">
      <alignment horizontal="center" vertical="center" wrapText="1"/>
    </xf>
    <xf numFmtId="0" fontId="3" fillId="0" borderId="0" xfId="0" applyFont="1" applyAlignment="1">
      <alignment horizontal="centerContinuous" vertical="center"/>
    </xf>
    <xf numFmtId="0" fontId="5" fillId="0" borderId="2" xfId="0" applyFont="1" applyBorder="1" applyAlignment="1">
      <alignment horizontal="center" vertical="center" wrapText="1"/>
    </xf>
    <xf numFmtId="164" fontId="5" fillId="0" borderId="2" xfId="0" applyNumberFormat="1" applyFont="1" applyBorder="1" applyAlignment="1">
      <alignment horizontal="center" vertical="center" wrapText="1"/>
    </xf>
    <xf numFmtId="0" fontId="6" fillId="0" borderId="2" xfId="0" applyFont="1" applyBorder="1" applyAlignment="1">
      <alignment horizontal="left" vertical="center" wrapText="1" readingOrder="1"/>
    </xf>
    <xf numFmtId="165" fontId="5" fillId="0" borderId="2" xfId="0" applyNumberFormat="1" applyFont="1" applyBorder="1" applyAlignment="1">
      <alignment horizontal="center" vertical="center" wrapText="1"/>
    </xf>
    <xf numFmtId="165" fontId="3" fillId="0" borderId="2" xfId="0" applyNumberFormat="1" applyFont="1" applyBorder="1" applyAlignment="1">
      <alignment horizontal="center" vertical="center" wrapText="1"/>
    </xf>
    <xf numFmtId="9" fontId="5" fillId="0" borderId="2" xfId="1" applyFont="1" applyFill="1" applyBorder="1" applyAlignment="1">
      <alignment vertical="center"/>
    </xf>
    <xf numFmtId="9" fontId="3" fillId="0" borderId="2" xfId="1" applyFont="1" applyFill="1" applyBorder="1" applyAlignment="1">
      <alignment horizontal="center" vertical="center" wrapText="1"/>
    </xf>
    <xf numFmtId="0" fontId="7" fillId="2" borderId="2" xfId="0" applyFont="1" applyFill="1" applyBorder="1" applyAlignment="1">
      <alignment horizontal="center" vertical="center"/>
    </xf>
    <xf numFmtId="165" fontId="7" fillId="0" borderId="2" xfId="0" applyNumberFormat="1" applyFont="1" applyBorder="1" applyAlignment="1">
      <alignment horizontal="center" vertical="center"/>
    </xf>
    <xf numFmtId="0" fontId="5" fillId="0" borderId="5" xfId="0" applyFont="1" applyBorder="1" applyAlignment="1">
      <alignment horizontal="center" vertical="center" wrapText="1"/>
    </xf>
    <xf numFmtId="164" fontId="5" fillId="0" borderId="5" xfId="0" applyNumberFormat="1" applyFont="1" applyBorder="1" applyAlignment="1">
      <alignment horizontal="center" vertical="center" wrapText="1"/>
    </xf>
    <xf numFmtId="0" fontId="6" fillId="0" borderId="5" xfId="0" applyFont="1" applyBorder="1" applyAlignment="1">
      <alignment horizontal="left" vertical="center" wrapText="1" readingOrder="1"/>
    </xf>
    <xf numFmtId="165" fontId="5" fillId="0" borderId="5" xfId="0" applyNumberFormat="1" applyFont="1" applyBorder="1" applyAlignment="1">
      <alignment horizontal="center" vertical="center" wrapText="1"/>
    </xf>
    <xf numFmtId="165" fontId="3" fillId="0" borderId="5" xfId="0" applyNumberFormat="1" applyFont="1" applyBorder="1" applyAlignment="1">
      <alignment horizontal="center" vertical="center" wrapText="1"/>
    </xf>
    <xf numFmtId="0" fontId="5" fillId="0" borderId="5" xfId="0" applyFont="1" applyBorder="1" applyAlignment="1">
      <alignment vertical="center"/>
    </xf>
    <xf numFmtId="9" fontId="3" fillId="0" borderId="5" xfId="1" applyFont="1" applyFill="1" applyBorder="1" applyAlignment="1">
      <alignment horizontal="center" vertical="center" wrapText="1"/>
    </xf>
    <xf numFmtId="0" fontId="7" fillId="2" borderId="5" xfId="0" applyFont="1" applyFill="1" applyBorder="1" applyAlignment="1">
      <alignment horizontal="center" vertical="center"/>
    </xf>
    <xf numFmtId="165" fontId="7" fillId="0" borderId="5" xfId="0" applyNumberFormat="1" applyFont="1" applyBorder="1" applyAlignment="1">
      <alignment horizontal="center" vertical="center"/>
    </xf>
    <xf numFmtId="0" fontId="6" fillId="0" borderId="1" xfId="0" applyFont="1" applyBorder="1" applyAlignment="1">
      <alignment horizontal="center" vertical="center" wrapText="1" readingOrder="1"/>
    </xf>
    <xf numFmtId="14" fontId="2" fillId="0" borderId="1" xfId="0" applyNumberFormat="1" applyFont="1" applyBorder="1" applyAlignment="1">
      <alignment horizontal="center" vertical="center" wrapText="1"/>
    </xf>
    <xf numFmtId="0" fontId="7" fillId="0" borderId="1" xfId="0" applyFont="1" applyBorder="1" applyAlignment="1" applyProtection="1">
      <alignment horizontal="center" vertical="center"/>
      <protection locked="0"/>
    </xf>
    <xf numFmtId="0" fontId="7" fillId="0" borderId="5" xfId="0" applyFont="1" applyBorder="1" applyAlignment="1" applyProtection="1">
      <alignment horizontal="center" vertical="center"/>
      <protection locked="0"/>
    </xf>
    <xf numFmtId="0" fontId="7" fillId="0" borderId="2" xfId="0" applyFont="1" applyBorder="1" applyAlignment="1" applyProtection="1">
      <alignment horizontal="center" vertical="center"/>
      <protection locked="0"/>
    </xf>
    <xf numFmtId="0" fontId="2" fillId="0" borderId="14" xfId="0" applyFont="1" applyBorder="1" applyAlignment="1">
      <alignment vertical="center"/>
    </xf>
    <xf numFmtId="0" fontId="7" fillId="0" borderId="15" xfId="0" applyFont="1" applyBorder="1"/>
    <xf numFmtId="0" fontId="7" fillId="0" borderId="15" xfId="0" applyFont="1" applyBorder="1" applyAlignment="1">
      <alignment horizontal="center" vertical="center"/>
    </xf>
    <xf numFmtId="0" fontId="7" fillId="0" borderId="16" xfId="0" applyFont="1" applyBorder="1"/>
    <xf numFmtId="0" fontId="2" fillId="0" borderId="17" xfId="0" applyFont="1" applyBorder="1" applyAlignment="1">
      <alignment vertical="center"/>
    </xf>
    <xf numFmtId="0" fontId="7" fillId="0" borderId="18" xfId="0" applyFont="1" applyBorder="1"/>
    <xf numFmtId="0" fontId="2" fillId="0" borderId="20" xfId="0" applyFont="1" applyBorder="1" applyAlignment="1">
      <alignment vertical="center"/>
    </xf>
    <xf numFmtId="0" fontId="7" fillId="0" borderId="21" xfId="0" applyFont="1" applyBorder="1"/>
    <xf numFmtId="0" fontId="7" fillId="0" borderId="21" xfId="0" applyFont="1" applyBorder="1" applyAlignment="1">
      <alignment horizontal="center" vertical="center"/>
    </xf>
    <xf numFmtId="0" fontId="7" fillId="0" borderId="22" xfId="0" applyFont="1" applyBorder="1"/>
    <xf numFmtId="0" fontId="7" fillId="0" borderId="3" xfId="0" applyFont="1" applyBorder="1" applyAlignment="1" applyProtection="1">
      <alignment horizontal="center" vertical="center"/>
      <protection locked="0"/>
    </xf>
    <xf numFmtId="0" fontId="7" fillId="0" borderId="4" xfId="0" applyFont="1" applyBorder="1" applyAlignment="1" applyProtection="1">
      <alignment horizontal="center" vertical="center"/>
      <protection locked="0"/>
    </xf>
    <xf numFmtId="0" fontId="2" fillId="0" borderId="3" xfId="0" applyFont="1" applyBorder="1" applyAlignment="1">
      <alignment horizontal="center" vertical="center"/>
    </xf>
    <xf numFmtId="0" fontId="2" fillId="0" borderId="19" xfId="0" applyFont="1" applyBorder="1" applyAlignment="1">
      <alignment horizontal="center" vertical="center"/>
    </xf>
    <xf numFmtId="0" fontId="2" fillId="0" borderId="4"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7" fillId="0" borderId="9" xfId="0" applyFont="1" applyBorder="1" applyAlignment="1">
      <alignment horizontal="center" vertical="center" wrapText="1"/>
    </xf>
    <xf numFmtId="0" fontId="7" fillId="0" borderId="0" xfId="0" applyFont="1" applyAlignment="1">
      <alignment horizontal="center" vertical="center" wrapText="1"/>
    </xf>
    <xf numFmtId="0" fontId="7" fillId="0" borderId="10"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13" xfId="0" applyFont="1" applyBorder="1" applyAlignment="1">
      <alignment horizontal="center" vertical="center" wrapText="1"/>
    </xf>
    <xf numFmtId="0" fontId="2" fillId="0" borderId="1" xfId="0" applyFont="1" applyBorder="1" applyAlignment="1">
      <alignment horizontal="center" vertical="center"/>
    </xf>
    <xf numFmtId="0" fontId="7" fillId="0" borderId="1" xfId="0" applyFont="1" applyBorder="1" applyAlignment="1" applyProtection="1">
      <alignment horizontal="center" vertical="center"/>
      <protection locked="0"/>
    </xf>
    <xf numFmtId="0" fontId="2" fillId="5" borderId="1" xfId="0" applyFont="1" applyFill="1" applyBorder="1" applyAlignment="1">
      <alignment horizontal="center" vertical="center" wrapText="1"/>
    </xf>
    <xf numFmtId="0" fontId="2" fillId="5" borderId="1" xfId="0" applyFont="1" applyFill="1" applyBorder="1" applyAlignment="1">
      <alignment horizontal="center" vertical="center"/>
    </xf>
    <xf numFmtId="0" fontId="4" fillId="5" borderId="1" xfId="0" applyFont="1" applyFill="1" applyBorder="1" applyAlignment="1">
      <alignment horizontal="center" vertical="center" wrapText="1"/>
    </xf>
    <xf numFmtId="0" fontId="3" fillId="5" borderId="1" xfId="0" applyFont="1" applyFill="1" applyBorder="1" applyAlignment="1">
      <alignment horizontal="center" vertical="center" wrapText="1"/>
    </xf>
    <xf numFmtId="1" fontId="7" fillId="0" borderId="1" xfId="0" applyNumberFormat="1" applyFont="1" applyBorder="1" applyAlignment="1">
      <alignment horizontal="center" vertical="center"/>
    </xf>
    <xf numFmtId="0" fontId="5" fillId="0" borderId="1" xfId="0" applyFont="1" applyBorder="1" applyAlignment="1">
      <alignment horizontal="left" vertical="center"/>
    </xf>
    <xf numFmtId="165" fontId="2" fillId="0" borderId="3" xfId="0" applyNumberFormat="1" applyFont="1" applyBorder="1" applyAlignment="1">
      <alignment horizontal="center" vertical="center"/>
    </xf>
    <xf numFmtId="165" fontId="2" fillId="0" borderId="4" xfId="0" applyNumberFormat="1" applyFont="1" applyBorder="1" applyAlignment="1">
      <alignment horizontal="center" vertical="center"/>
    </xf>
  </cellXfs>
  <cellStyles count="2">
    <cellStyle name="Prozent" xfId="1" builtinId="5"/>
    <cellStyle name="Standard"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70D206-FCE0-4E91-B97A-6C33F83821CB}">
  <sheetPr>
    <tabColor rgb="FF92D050"/>
  </sheetPr>
  <dimension ref="A2:V79"/>
  <sheetViews>
    <sheetView tabSelected="1" workbookViewId="0">
      <selection activeCell="T10" sqref="T10"/>
    </sheetView>
  </sheetViews>
  <sheetFormatPr baseColWidth="10" defaultColWidth="11.453125" defaultRowHeight="13" outlineLevelCol="1" x14ac:dyDescent="0.3"/>
  <cols>
    <col min="1" max="1" width="3" style="5" bestFit="1" customWidth="1"/>
    <col min="2" max="2" width="14" style="20" bestFit="1" customWidth="1"/>
    <col min="3" max="3" width="14.54296875" style="20" bestFit="1" customWidth="1"/>
    <col min="4" max="4" width="11.7265625" style="20" bestFit="1" customWidth="1"/>
    <col min="5" max="5" width="10.7265625" style="20" bestFit="1" customWidth="1"/>
    <col min="6" max="6" width="59.81640625" style="21" bestFit="1" customWidth="1"/>
    <col min="7" max="7" width="7.26953125" style="20" hidden="1" customWidth="1" outlineLevel="1"/>
    <col min="8" max="8" width="6.81640625" style="20" hidden="1" customWidth="1" outlineLevel="1"/>
    <col min="9" max="9" width="8.81640625" style="20" hidden="1" customWidth="1" outlineLevel="1"/>
    <col min="10" max="10" width="7.453125" style="20" hidden="1" customWidth="1" outlineLevel="1"/>
    <col min="11" max="12" width="9.453125" style="20" hidden="1" customWidth="1" outlineLevel="1"/>
    <col min="13" max="13" width="9.1796875" style="22" bestFit="1" customWidth="1" collapsed="1"/>
    <col min="14" max="14" width="9.1796875" style="22" bestFit="1" customWidth="1"/>
    <col min="15" max="15" width="23.7265625" style="23" bestFit="1" customWidth="1"/>
    <col min="16" max="16" width="13.1796875" style="22" bestFit="1" customWidth="1"/>
    <col min="17" max="17" width="13.1796875" style="22" customWidth="1"/>
    <col min="18" max="18" width="11.81640625" style="22" bestFit="1" customWidth="1"/>
    <col min="19" max="19" width="20.1796875" style="4" bestFit="1" customWidth="1"/>
    <col min="20" max="20" width="11.81640625" style="5" bestFit="1" customWidth="1"/>
    <col min="21" max="21" width="14" style="5" bestFit="1" customWidth="1"/>
    <col min="22" max="16384" width="11.453125" style="4"/>
  </cols>
  <sheetData>
    <row r="2" spans="1:21" x14ac:dyDescent="0.3">
      <c r="A2" s="85" t="s">
        <v>152</v>
      </c>
      <c r="B2" s="85"/>
      <c r="C2" s="85"/>
      <c r="D2" s="85"/>
      <c r="E2" s="85"/>
      <c r="F2" s="6" t="s">
        <v>153</v>
      </c>
      <c r="N2" s="76" t="s">
        <v>174</v>
      </c>
      <c r="O2" s="77"/>
      <c r="P2" s="77"/>
      <c r="Q2" s="77"/>
      <c r="R2" s="77"/>
      <c r="S2" s="77"/>
      <c r="T2" s="77"/>
      <c r="U2" s="78"/>
    </row>
    <row r="3" spans="1:21" x14ac:dyDescent="0.3">
      <c r="A3" s="85" t="s">
        <v>151</v>
      </c>
      <c r="B3" s="85"/>
      <c r="C3" s="85"/>
      <c r="D3" s="85"/>
      <c r="E3" s="85"/>
      <c r="F3" s="6" t="s">
        <v>154</v>
      </c>
      <c r="N3" s="79" t="s">
        <v>184</v>
      </c>
      <c r="O3" s="80"/>
      <c r="P3" s="80"/>
      <c r="Q3" s="80"/>
      <c r="R3" s="80"/>
      <c r="S3" s="80"/>
      <c r="T3" s="80"/>
      <c r="U3" s="81"/>
    </row>
    <row r="4" spans="1:21" x14ac:dyDescent="0.3">
      <c r="A4" s="85" t="s">
        <v>155</v>
      </c>
      <c r="B4" s="85"/>
      <c r="C4" s="85"/>
      <c r="D4" s="85"/>
      <c r="E4" s="85"/>
      <c r="F4" s="6" t="s">
        <v>156</v>
      </c>
      <c r="N4" s="79"/>
      <c r="O4" s="80"/>
      <c r="P4" s="80"/>
      <c r="Q4" s="80"/>
      <c r="R4" s="80"/>
      <c r="S4" s="80"/>
      <c r="T4" s="80"/>
      <c r="U4" s="81"/>
    </row>
    <row r="5" spans="1:21" x14ac:dyDescent="0.3">
      <c r="A5" s="85" t="s">
        <v>171</v>
      </c>
      <c r="B5" s="85"/>
      <c r="C5" s="85"/>
      <c r="D5" s="85"/>
      <c r="E5" s="85"/>
      <c r="F5" s="57">
        <v>45902</v>
      </c>
      <c r="N5" s="82"/>
      <c r="O5" s="83"/>
      <c r="P5" s="83"/>
      <c r="Q5" s="83"/>
      <c r="R5" s="83"/>
      <c r="S5" s="83"/>
      <c r="T5" s="83"/>
      <c r="U5" s="84"/>
    </row>
    <row r="6" spans="1:21" x14ac:dyDescent="0.3">
      <c r="A6" s="1"/>
      <c r="B6" s="1"/>
      <c r="C6" s="1"/>
      <c r="D6" s="1"/>
      <c r="E6" s="1"/>
      <c r="F6" s="2"/>
      <c r="G6" s="3"/>
      <c r="H6" s="3"/>
      <c r="I6" s="3"/>
      <c r="J6" s="3"/>
      <c r="K6" s="3"/>
      <c r="L6" s="3"/>
      <c r="M6" s="3"/>
      <c r="N6" s="3"/>
      <c r="O6" s="37"/>
      <c r="P6" s="3"/>
      <c r="Q6" s="3"/>
      <c r="R6" s="3"/>
    </row>
    <row r="7" spans="1:21" ht="15" customHeight="1" x14ac:dyDescent="0.3">
      <c r="A7" s="90" t="s">
        <v>0</v>
      </c>
      <c r="B7" s="90" t="s">
        <v>1</v>
      </c>
      <c r="C7" s="90" t="s">
        <v>2</v>
      </c>
      <c r="D7" s="90" t="s">
        <v>3</v>
      </c>
      <c r="E7" s="90" t="s">
        <v>4</v>
      </c>
      <c r="F7" s="90" t="s">
        <v>5</v>
      </c>
      <c r="G7" s="90" t="s">
        <v>93</v>
      </c>
      <c r="H7" s="29" t="s">
        <v>94</v>
      </c>
      <c r="I7" s="90" t="s">
        <v>95</v>
      </c>
      <c r="J7" s="90" t="s">
        <v>96</v>
      </c>
      <c r="K7" s="90" t="s">
        <v>97</v>
      </c>
      <c r="L7" s="90" t="s">
        <v>6</v>
      </c>
      <c r="M7" s="28" t="s">
        <v>7</v>
      </c>
      <c r="N7" s="28" t="s">
        <v>7</v>
      </c>
      <c r="O7" s="90" t="s">
        <v>98</v>
      </c>
      <c r="P7" s="28" t="s">
        <v>90</v>
      </c>
      <c r="Q7" s="89" t="s">
        <v>146</v>
      </c>
      <c r="R7" s="89" t="s">
        <v>145</v>
      </c>
      <c r="S7" s="88" t="s">
        <v>100</v>
      </c>
      <c r="T7" s="87" t="s">
        <v>140</v>
      </c>
      <c r="U7" s="88" t="s">
        <v>141</v>
      </c>
    </row>
    <row r="8" spans="1:21" ht="39" x14ac:dyDescent="0.3">
      <c r="A8" s="90"/>
      <c r="B8" s="90"/>
      <c r="C8" s="90"/>
      <c r="D8" s="90"/>
      <c r="E8" s="90"/>
      <c r="F8" s="90"/>
      <c r="G8" s="90"/>
      <c r="H8" s="29" t="s">
        <v>8</v>
      </c>
      <c r="I8" s="90"/>
      <c r="J8" s="90"/>
      <c r="K8" s="90"/>
      <c r="L8" s="90"/>
      <c r="M8" s="30" t="s">
        <v>142</v>
      </c>
      <c r="N8" s="30" t="s">
        <v>143</v>
      </c>
      <c r="O8" s="90"/>
      <c r="P8" s="30" t="s">
        <v>99</v>
      </c>
      <c r="Q8" s="89"/>
      <c r="R8" s="89"/>
      <c r="S8" s="88"/>
      <c r="T8" s="88"/>
      <c r="U8" s="88"/>
    </row>
    <row r="9" spans="1:21" s="7" customFormat="1" x14ac:dyDescent="0.3">
      <c r="A9" s="31"/>
      <c r="B9" s="31"/>
      <c r="C9" s="31"/>
      <c r="D9" s="31"/>
      <c r="E9" s="31"/>
      <c r="F9" s="28" t="s">
        <v>9</v>
      </c>
      <c r="G9" s="32"/>
      <c r="H9" s="32"/>
      <c r="I9" s="32"/>
      <c r="J9" s="32"/>
      <c r="K9" s="32"/>
      <c r="L9" s="32"/>
      <c r="M9" s="32"/>
      <c r="N9" s="32"/>
      <c r="O9" s="32"/>
      <c r="P9" s="32"/>
      <c r="Q9" s="32"/>
      <c r="R9" s="32"/>
      <c r="S9" s="33"/>
      <c r="T9" s="33"/>
      <c r="U9" s="33"/>
    </row>
    <row r="10" spans="1:21" x14ac:dyDescent="0.3">
      <c r="A10" s="8">
        <v>1</v>
      </c>
      <c r="B10" s="9">
        <v>4820219345855</v>
      </c>
      <c r="C10" s="9">
        <v>4820219345947</v>
      </c>
      <c r="D10" s="9" t="s">
        <v>10</v>
      </c>
      <c r="E10" s="9" t="s">
        <v>11</v>
      </c>
      <c r="F10" s="10" t="s">
        <v>118</v>
      </c>
      <c r="G10" s="8">
        <v>30</v>
      </c>
      <c r="H10" s="8">
        <v>12</v>
      </c>
      <c r="I10" s="8">
        <v>24</v>
      </c>
      <c r="J10" s="8">
        <v>36</v>
      </c>
      <c r="K10" s="8">
        <v>10</v>
      </c>
      <c r="L10" s="8">
        <f>I10*J10*K10</f>
        <v>8640</v>
      </c>
      <c r="M10" s="36">
        <v>0.72</v>
      </c>
      <c r="N10" s="11">
        <f>M10*I10</f>
        <v>17.28</v>
      </c>
      <c r="O10" s="12" t="s">
        <v>91</v>
      </c>
      <c r="P10" s="11">
        <v>1.19</v>
      </c>
      <c r="Q10" s="13">
        <f>((P10/1.07)-M10)/M10</f>
        <v>0.54465212876427804</v>
      </c>
      <c r="R10" s="13">
        <f>(P10/1.07-M10)/(P10/1.07)</f>
        <v>0.35260504201680665</v>
      </c>
      <c r="S10" s="25" t="s">
        <v>101</v>
      </c>
      <c r="T10" s="58"/>
      <c r="U10" s="15">
        <f>T10*N10</f>
        <v>0</v>
      </c>
    </row>
    <row r="11" spans="1:21" x14ac:dyDescent="0.3">
      <c r="A11" s="8">
        <f>A10+1</f>
        <v>2</v>
      </c>
      <c r="B11" s="9">
        <v>4820219345848</v>
      </c>
      <c r="C11" s="9">
        <v>4820219345930</v>
      </c>
      <c r="D11" s="9" t="s">
        <v>12</v>
      </c>
      <c r="E11" s="9" t="s">
        <v>13</v>
      </c>
      <c r="F11" s="10" t="s">
        <v>119</v>
      </c>
      <c r="G11" s="8">
        <v>30</v>
      </c>
      <c r="H11" s="8">
        <v>12</v>
      </c>
      <c r="I11" s="8">
        <v>24</v>
      </c>
      <c r="J11" s="8">
        <v>36</v>
      </c>
      <c r="K11" s="8">
        <v>10</v>
      </c>
      <c r="L11" s="8">
        <f t="shared" ref="L11:L20" si="0">I11*J11*K11</f>
        <v>8640</v>
      </c>
      <c r="M11" s="36">
        <v>0.72</v>
      </c>
      <c r="N11" s="11">
        <f t="shared" ref="N11:N19" si="1">M11*I11</f>
        <v>17.28</v>
      </c>
      <c r="O11" s="12" t="s">
        <v>91</v>
      </c>
      <c r="P11" s="11">
        <v>1.19</v>
      </c>
      <c r="Q11" s="13">
        <f t="shared" ref="Q11:Q58" si="2">((P11/1.07)-M11)/M11</f>
        <v>0.54465212876427804</v>
      </c>
      <c r="R11" s="13">
        <f t="shared" ref="R11:R58" si="3">(P11/1.07-M11)/(P11/1.07)</f>
        <v>0.35260504201680665</v>
      </c>
      <c r="S11" s="25" t="s">
        <v>101</v>
      </c>
      <c r="T11" s="58"/>
      <c r="U11" s="15">
        <f t="shared" ref="U11:U50" si="4">T11*N11</f>
        <v>0</v>
      </c>
    </row>
    <row r="12" spans="1:21" x14ac:dyDescent="0.3">
      <c r="A12" s="8">
        <f t="shared" ref="A12:A13" si="5">A11+1</f>
        <v>3</v>
      </c>
      <c r="B12" s="9">
        <v>4820219346098</v>
      </c>
      <c r="C12" s="9">
        <v>4820219346104</v>
      </c>
      <c r="D12" s="9" t="s">
        <v>14</v>
      </c>
      <c r="E12" s="9" t="s">
        <v>15</v>
      </c>
      <c r="F12" s="10" t="s">
        <v>120</v>
      </c>
      <c r="G12" s="8">
        <v>30</v>
      </c>
      <c r="H12" s="8">
        <v>12</v>
      </c>
      <c r="I12" s="8">
        <v>24</v>
      </c>
      <c r="J12" s="8">
        <v>36</v>
      </c>
      <c r="K12" s="8">
        <v>10</v>
      </c>
      <c r="L12" s="8">
        <f t="shared" si="0"/>
        <v>8640</v>
      </c>
      <c r="M12" s="36">
        <v>0.72</v>
      </c>
      <c r="N12" s="11">
        <f t="shared" si="1"/>
        <v>17.28</v>
      </c>
      <c r="O12" s="12" t="s">
        <v>91</v>
      </c>
      <c r="P12" s="11">
        <v>1.19</v>
      </c>
      <c r="Q12" s="13">
        <f t="shared" si="2"/>
        <v>0.54465212876427804</v>
      </c>
      <c r="R12" s="13">
        <f t="shared" si="3"/>
        <v>0.35260504201680665</v>
      </c>
      <c r="S12" s="25" t="s">
        <v>101</v>
      </c>
      <c r="T12" s="58"/>
      <c r="U12" s="15">
        <f t="shared" si="4"/>
        <v>0</v>
      </c>
    </row>
    <row r="13" spans="1:21" x14ac:dyDescent="0.3">
      <c r="A13" s="8">
        <f t="shared" si="5"/>
        <v>4</v>
      </c>
      <c r="B13" s="9">
        <v>4820219345831</v>
      </c>
      <c r="C13" s="9">
        <v>4820219345923</v>
      </c>
      <c r="D13" s="9" t="s">
        <v>16</v>
      </c>
      <c r="E13" s="9" t="s">
        <v>17</v>
      </c>
      <c r="F13" s="10" t="s">
        <v>121</v>
      </c>
      <c r="G13" s="8">
        <v>30</v>
      </c>
      <c r="H13" s="8">
        <v>12</v>
      </c>
      <c r="I13" s="8">
        <v>24</v>
      </c>
      <c r="J13" s="8">
        <v>36</v>
      </c>
      <c r="K13" s="8">
        <v>10</v>
      </c>
      <c r="L13" s="8">
        <f t="shared" si="0"/>
        <v>8640</v>
      </c>
      <c r="M13" s="36">
        <v>0.72</v>
      </c>
      <c r="N13" s="11">
        <f t="shared" si="1"/>
        <v>17.28</v>
      </c>
      <c r="O13" s="12" t="s">
        <v>91</v>
      </c>
      <c r="P13" s="11">
        <v>1.19</v>
      </c>
      <c r="Q13" s="13">
        <f t="shared" si="2"/>
        <v>0.54465212876427804</v>
      </c>
      <c r="R13" s="13">
        <f t="shared" si="3"/>
        <v>0.35260504201680665</v>
      </c>
      <c r="S13" s="25" t="s">
        <v>101</v>
      </c>
      <c r="T13" s="58"/>
      <c r="U13" s="15">
        <f t="shared" si="4"/>
        <v>0</v>
      </c>
    </row>
    <row r="14" spans="1:21" x14ac:dyDescent="0.3">
      <c r="A14" s="8">
        <v>5</v>
      </c>
      <c r="B14" s="16">
        <v>4820219344278</v>
      </c>
      <c r="C14" s="16">
        <v>4820219344445</v>
      </c>
      <c r="D14" s="9" t="s">
        <v>18</v>
      </c>
      <c r="E14" s="9" t="s">
        <v>19</v>
      </c>
      <c r="F14" s="10" t="s">
        <v>122</v>
      </c>
      <c r="G14" s="8">
        <v>30</v>
      </c>
      <c r="H14" s="8">
        <v>12</v>
      </c>
      <c r="I14" s="8">
        <v>24</v>
      </c>
      <c r="J14" s="8">
        <v>36</v>
      </c>
      <c r="K14" s="8">
        <v>10</v>
      </c>
      <c r="L14" s="8">
        <f t="shared" si="0"/>
        <v>8640</v>
      </c>
      <c r="M14" s="36">
        <v>0.72</v>
      </c>
      <c r="N14" s="11">
        <f t="shared" si="1"/>
        <v>17.28</v>
      </c>
      <c r="O14" s="12" t="s">
        <v>91</v>
      </c>
      <c r="P14" s="11">
        <v>1.19</v>
      </c>
      <c r="Q14" s="13">
        <f t="shared" si="2"/>
        <v>0.54465212876427804</v>
      </c>
      <c r="R14" s="13">
        <f t="shared" si="3"/>
        <v>0.35260504201680665</v>
      </c>
      <c r="S14" s="25" t="s">
        <v>101</v>
      </c>
      <c r="T14" s="58"/>
      <c r="U14" s="15">
        <f t="shared" si="4"/>
        <v>0</v>
      </c>
    </row>
    <row r="15" spans="1:21" x14ac:dyDescent="0.3">
      <c r="A15" s="8">
        <v>6</v>
      </c>
      <c r="B15" s="9">
        <v>4820219347958</v>
      </c>
      <c r="C15" s="9">
        <v>4820219347965</v>
      </c>
      <c r="D15" s="9" t="s">
        <v>20</v>
      </c>
      <c r="E15" s="9" t="s">
        <v>21</v>
      </c>
      <c r="F15" s="10" t="s">
        <v>123</v>
      </c>
      <c r="G15" s="8">
        <v>30</v>
      </c>
      <c r="H15" s="8">
        <v>12</v>
      </c>
      <c r="I15" s="8">
        <v>24</v>
      </c>
      <c r="J15" s="8">
        <v>36</v>
      </c>
      <c r="K15" s="8">
        <v>10</v>
      </c>
      <c r="L15" s="8">
        <f t="shared" si="0"/>
        <v>8640</v>
      </c>
      <c r="M15" s="36">
        <v>0.72</v>
      </c>
      <c r="N15" s="11">
        <f t="shared" si="1"/>
        <v>17.28</v>
      </c>
      <c r="O15" s="12" t="s">
        <v>91</v>
      </c>
      <c r="P15" s="11">
        <v>1.19</v>
      </c>
      <c r="Q15" s="13">
        <f t="shared" si="2"/>
        <v>0.54465212876427804</v>
      </c>
      <c r="R15" s="13">
        <f t="shared" si="3"/>
        <v>0.35260504201680665</v>
      </c>
      <c r="S15" s="25" t="s">
        <v>101</v>
      </c>
      <c r="T15" s="58"/>
      <c r="U15" s="15">
        <f t="shared" si="4"/>
        <v>0</v>
      </c>
    </row>
    <row r="16" spans="1:21" ht="13.5" thickBot="1" x14ac:dyDescent="0.35">
      <c r="A16" s="47">
        <v>7</v>
      </c>
      <c r="B16" s="48">
        <v>4820219346074</v>
      </c>
      <c r="C16" s="48">
        <v>4820219346081</v>
      </c>
      <c r="D16" s="48" t="s">
        <v>22</v>
      </c>
      <c r="E16" s="48" t="s">
        <v>23</v>
      </c>
      <c r="F16" s="49" t="s">
        <v>124</v>
      </c>
      <c r="G16" s="47">
        <v>30</v>
      </c>
      <c r="H16" s="47">
        <v>12</v>
      </c>
      <c r="I16" s="47">
        <v>24</v>
      </c>
      <c r="J16" s="47">
        <v>36</v>
      </c>
      <c r="K16" s="47">
        <v>10</v>
      </c>
      <c r="L16" s="47">
        <f t="shared" si="0"/>
        <v>8640</v>
      </c>
      <c r="M16" s="50">
        <v>0.72</v>
      </c>
      <c r="N16" s="51">
        <f t="shared" si="1"/>
        <v>17.28</v>
      </c>
      <c r="O16" s="52" t="s">
        <v>91</v>
      </c>
      <c r="P16" s="51">
        <v>1.19</v>
      </c>
      <c r="Q16" s="53">
        <f t="shared" si="2"/>
        <v>0.54465212876427804</v>
      </c>
      <c r="R16" s="53">
        <f t="shared" si="3"/>
        <v>0.35260504201680665</v>
      </c>
      <c r="S16" s="54" t="s">
        <v>101</v>
      </c>
      <c r="T16" s="59"/>
      <c r="U16" s="55">
        <f t="shared" si="4"/>
        <v>0</v>
      </c>
    </row>
    <row r="17" spans="1:21" x14ac:dyDescent="0.3">
      <c r="A17" s="38">
        <v>1</v>
      </c>
      <c r="B17" s="39">
        <v>4820219346135</v>
      </c>
      <c r="C17" s="39">
        <v>4820219346142</v>
      </c>
      <c r="D17" s="39" t="s">
        <v>24</v>
      </c>
      <c r="E17" s="39" t="s">
        <v>25</v>
      </c>
      <c r="F17" s="40" t="s">
        <v>121</v>
      </c>
      <c r="G17" s="38">
        <v>60</v>
      </c>
      <c r="H17" s="38">
        <v>12</v>
      </c>
      <c r="I17" s="38">
        <v>20</v>
      </c>
      <c r="J17" s="38">
        <v>24</v>
      </c>
      <c r="K17" s="38">
        <v>10</v>
      </c>
      <c r="L17" s="38">
        <f t="shared" si="0"/>
        <v>4800</v>
      </c>
      <c r="M17" s="41">
        <v>1.35</v>
      </c>
      <c r="N17" s="42">
        <f>M17*I17</f>
        <v>27</v>
      </c>
      <c r="O17" s="43" t="s">
        <v>91</v>
      </c>
      <c r="P17" s="42">
        <v>2.19</v>
      </c>
      <c r="Q17" s="44">
        <f t="shared" si="2"/>
        <v>0.51609553478712322</v>
      </c>
      <c r="R17" s="44">
        <f t="shared" si="3"/>
        <v>0.34041095890410944</v>
      </c>
      <c r="S17" s="45" t="s">
        <v>101</v>
      </c>
      <c r="T17" s="60"/>
      <c r="U17" s="46">
        <f t="shared" si="4"/>
        <v>0</v>
      </c>
    </row>
    <row r="18" spans="1:21" x14ac:dyDescent="0.3">
      <c r="A18" s="8">
        <f>A17+1</f>
        <v>2</v>
      </c>
      <c r="B18" s="9">
        <v>4820219344469</v>
      </c>
      <c r="C18" s="9">
        <v>4820219344490</v>
      </c>
      <c r="D18" s="9" t="s">
        <v>26</v>
      </c>
      <c r="E18" s="9" t="s">
        <v>27</v>
      </c>
      <c r="F18" s="10" t="s">
        <v>119</v>
      </c>
      <c r="G18" s="8">
        <v>60</v>
      </c>
      <c r="H18" s="8">
        <v>12</v>
      </c>
      <c r="I18" s="8">
        <v>20</v>
      </c>
      <c r="J18" s="8">
        <v>24</v>
      </c>
      <c r="K18" s="8">
        <v>10</v>
      </c>
      <c r="L18" s="8">
        <f t="shared" si="0"/>
        <v>4800</v>
      </c>
      <c r="M18" s="36">
        <v>1.35</v>
      </c>
      <c r="N18" s="11">
        <f t="shared" si="1"/>
        <v>27</v>
      </c>
      <c r="O18" s="17" t="s">
        <v>91</v>
      </c>
      <c r="P18" s="11">
        <v>2.19</v>
      </c>
      <c r="Q18" s="13">
        <f t="shared" si="2"/>
        <v>0.51609553478712322</v>
      </c>
      <c r="R18" s="13">
        <f t="shared" si="3"/>
        <v>0.34041095890410944</v>
      </c>
      <c r="S18" s="25" t="s">
        <v>101</v>
      </c>
      <c r="T18" s="58"/>
      <c r="U18" s="15">
        <f t="shared" si="4"/>
        <v>0</v>
      </c>
    </row>
    <row r="19" spans="1:21" x14ac:dyDescent="0.3">
      <c r="A19" s="38">
        <v>3</v>
      </c>
      <c r="B19" s="9">
        <v>4820219344452</v>
      </c>
      <c r="C19" s="9">
        <v>4820219344483</v>
      </c>
      <c r="D19" s="9" t="s">
        <v>28</v>
      </c>
      <c r="E19" s="9" t="s">
        <v>29</v>
      </c>
      <c r="F19" s="10" t="s">
        <v>125</v>
      </c>
      <c r="G19" s="8">
        <v>60</v>
      </c>
      <c r="H19" s="8">
        <v>12</v>
      </c>
      <c r="I19" s="8">
        <v>20</v>
      </c>
      <c r="J19" s="8">
        <v>24</v>
      </c>
      <c r="K19" s="8">
        <v>10</v>
      </c>
      <c r="L19" s="8">
        <f t="shared" si="0"/>
        <v>4800</v>
      </c>
      <c r="M19" s="36">
        <v>1.35</v>
      </c>
      <c r="N19" s="11">
        <f t="shared" si="1"/>
        <v>27</v>
      </c>
      <c r="O19" s="17" t="s">
        <v>91</v>
      </c>
      <c r="P19" s="11">
        <v>2.19</v>
      </c>
      <c r="Q19" s="13">
        <f t="shared" si="2"/>
        <v>0.51609553478712322</v>
      </c>
      <c r="R19" s="13">
        <f t="shared" si="3"/>
        <v>0.34041095890410944</v>
      </c>
      <c r="S19" s="25" t="s">
        <v>101</v>
      </c>
      <c r="T19" s="58"/>
      <c r="U19" s="15">
        <f t="shared" si="4"/>
        <v>0</v>
      </c>
    </row>
    <row r="20" spans="1:21" x14ac:dyDescent="0.3">
      <c r="A20" s="8">
        <f>A19+1</f>
        <v>4</v>
      </c>
      <c r="B20" s="9">
        <v>4820219345435</v>
      </c>
      <c r="C20" s="9">
        <v>4820219345442</v>
      </c>
      <c r="D20" s="9" t="s">
        <v>30</v>
      </c>
      <c r="E20" s="9" t="s">
        <v>31</v>
      </c>
      <c r="F20" s="10" t="s">
        <v>122</v>
      </c>
      <c r="G20" s="8">
        <v>60</v>
      </c>
      <c r="H20" s="8">
        <v>12</v>
      </c>
      <c r="I20" s="8">
        <v>20</v>
      </c>
      <c r="J20" s="8">
        <v>24</v>
      </c>
      <c r="K20" s="8">
        <v>10</v>
      </c>
      <c r="L20" s="8">
        <f t="shared" si="0"/>
        <v>4800</v>
      </c>
      <c r="M20" s="36">
        <v>1.35</v>
      </c>
      <c r="N20" s="11">
        <f>M20*I20</f>
        <v>27</v>
      </c>
      <c r="O20" s="17" t="s">
        <v>91</v>
      </c>
      <c r="P20" s="11">
        <v>2.19</v>
      </c>
      <c r="Q20" s="13">
        <f t="shared" si="2"/>
        <v>0.51609553478712322</v>
      </c>
      <c r="R20" s="13">
        <f t="shared" si="3"/>
        <v>0.34041095890410944</v>
      </c>
      <c r="S20" s="25" t="s">
        <v>101</v>
      </c>
      <c r="T20" s="58"/>
      <c r="U20" s="15">
        <f t="shared" si="4"/>
        <v>0</v>
      </c>
    </row>
    <row r="21" spans="1:21" s="7" customFormat="1" x14ac:dyDescent="0.3">
      <c r="A21" s="31"/>
      <c r="B21" s="31"/>
      <c r="C21" s="31"/>
      <c r="D21" s="31"/>
      <c r="E21" s="31"/>
      <c r="F21" s="28" t="s">
        <v>127</v>
      </c>
      <c r="G21" s="28"/>
      <c r="H21" s="28"/>
      <c r="I21" s="28"/>
      <c r="J21" s="28"/>
      <c r="K21" s="28"/>
      <c r="L21" s="28"/>
      <c r="M21" s="32"/>
      <c r="N21" s="32"/>
      <c r="O21" s="32"/>
      <c r="P21" s="32"/>
      <c r="Q21" s="34"/>
      <c r="R21" s="34"/>
      <c r="S21" s="33"/>
      <c r="T21" s="33"/>
      <c r="U21" s="35"/>
    </row>
    <row r="22" spans="1:21" ht="26" x14ac:dyDescent="0.3">
      <c r="A22" s="8">
        <v>1</v>
      </c>
      <c r="B22" s="9">
        <v>4820206080721</v>
      </c>
      <c r="C22" s="9">
        <v>4820219341949</v>
      </c>
      <c r="D22" s="9" t="s">
        <v>32</v>
      </c>
      <c r="E22" s="9" t="s">
        <v>33</v>
      </c>
      <c r="F22" s="10" t="s">
        <v>128</v>
      </c>
      <c r="G22" s="8">
        <v>14</v>
      </c>
      <c r="H22" s="8">
        <v>12</v>
      </c>
      <c r="I22" s="8">
        <v>30</v>
      </c>
      <c r="J22" s="8">
        <v>55</v>
      </c>
      <c r="K22" s="8">
        <v>9</v>
      </c>
      <c r="L22" s="8">
        <v>14850</v>
      </c>
      <c r="M22" s="36">
        <v>0.41</v>
      </c>
      <c r="N22" s="11">
        <f>M22*I22</f>
        <v>12.299999999999999</v>
      </c>
      <c r="O22" s="12" t="s">
        <v>92</v>
      </c>
      <c r="P22" s="11">
        <v>0.69</v>
      </c>
      <c r="Q22" s="13">
        <f t="shared" si="2"/>
        <v>0.5728288124002735</v>
      </c>
      <c r="R22" s="13">
        <f t="shared" si="3"/>
        <v>0.36420289855072463</v>
      </c>
      <c r="S22" s="26" t="s">
        <v>106</v>
      </c>
      <c r="T22" s="58"/>
      <c r="U22" s="15">
        <f t="shared" si="4"/>
        <v>0</v>
      </c>
    </row>
    <row r="23" spans="1:21" ht="26" x14ac:dyDescent="0.3">
      <c r="A23" s="8">
        <f>A22+1</f>
        <v>2</v>
      </c>
      <c r="B23" s="9">
        <v>4820206080738</v>
      </c>
      <c r="C23" s="9">
        <v>4820219342328</v>
      </c>
      <c r="D23" s="9" t="s">
        <v>34</v>
      </c>
      <c r="E23" s="9" t="s">
        <v>35</v>
      </c>
      <c r="F23" s="10" t="s">
        <v>132</v>
      </c>
      <c r="G23" s="8">
        <v>14</v>
      </c>
      <c r="H23" s="8">
        <v>12</v>
      </c>
      <c r="I23" s="8">
        <v>30</v>
      </c>
      <c r="J23" s="8">
        <v>55</v>
      </c>
      <c r="K23" s="8">
        <v>9</v>
      </c>
      <c r="L23" s="8">
        <v>14850</v>
      </c>
      <c r="M23" s="36">
        <v>0.41</v>
      </c>
      <c r="N23" s="11">
        <f t="shared" ref="N23:N31" si="6">M23*I23</f>
        <v>12.299999999999999</v>
      </c>
      <c r="O23" s="12" t="s">
        <v>92</v>
      </c>
      <c r="P23" s="11">
        <v>0.69</v>
      </c>
      <c r="Q23" s="13">
        <f t="shared" si="2"/>
        <v>0.5728288124002735</v>
      </c>
      <c r="R23" s="13">
        <f t="shared" si="3"/>
        <v>0.36420289855072463</v>
      </c>
      <c r="S23" s="26" t="s">
        <v>106</v>
      </c>
      <c r="T23" s="58"/>
      <c r="U23" s="15">
        <f t="shared" si="4"/>
        <v>0</v>
      </c>
    </row>
    <row r="24" spans="1:21" ht="26" x14ac:dyDescent="0.3">
      <c r="A24" s="8">
        <v>3</v>
      </c>
      <c r="B24" s="9">
        <v>4820206080752</v>
      </c>
      <c r="C24" s="9">
        <v>4820219342281</v>
      </c>
      <c r="D24" s="9" t="s">
        <v>36</v>
      </c>
      <c r="E24" s="9" t="s">
        <v>37</v>
      </c>
      <c r="F24" s="10" t="s">
        <v>131</v>
      </c>
      <c r="G24" s="8">
        <v>14</v>
      </c>
      <c r="H24" s="8">
        <v>12</v>
      </c>
      <c r="I24" s="8">
        <v>30</v>
      </c>
      <c r="J24" s="8">
        <v>55</v>
      </c>
      <c r="K24" s="8">
        <v>9</v>
      </c>
      <c r="L24" s="8">
        <v>14850</v>
      </c>
      <c r="M24" s="36">
        <v>0.41</v>
      </c>
      <c r="N24" s="11">
        <f t="shared" si="6"/>
        <v>12.299999999999999</v>
      </c>
      <c r="O24" s="12" t="s">
        <v>92</v>
      </c>
      <c r="P24" s="11">
        <v>0.69</v>
      </c>
      <c r="Q24" s="13">
        <f t="shared" si="2"/>
        <v>0.5728288124002735</v>
      </c>
      <c r="R24" s="13">
        <f t="shared" si="3"/>
        <v>0.36420289855072463</v>
      </c>
      <c r="S24" s="26" t="s">
        <v>106</v>
      </c>
      <c r="T24" s="58"/>
      <c r="U24" s="15">
        <f t="shared" si="4"/>
        <v>0</v>
      </c>
    </row>
    <row r="25" spans="1:21" ht="26" x14ac:dyDescent="0.3">
      <c r="A25" s="8">
        <f t="shared" ref="A25" si="7">A24+1</f>
        <v>4</v>
      </c>
      <c r="B25" s="9">
        <v>4820206080714</v>
      </c>
      <c r="C25" s="9">
        <v>4820219341963</v>
      </c>
      <c r="D25" s="9" t="s">
        <v>157</v>
      </c>
      <c r="E25" s="9" t="s">
        <v>162</v>
      </c>
      <c r="F25" s="10" t="s">
        <v>135</v>
      </c>
      <c r="G25" s="8">
        <v>14</v>
      </c>
      <c r="H25" s="8">
        <v>12</v>
      </c>
      <c r="I25" s="8">
        <v>30</v>
      </c>
      <c r="J25" s="8">
        <v>55</v>
      </c>
      <c r="K25" s="8">
        <v>9</v>
      </c>
      <c r="L25" s="8">
        <v>14850</v>
      </c>
      <c r="M25" s="36">
        <v>0.41</v>
      </c>
      <c r="N25" s="11">
        <f t="shared" si="6"/>
        <v>12.299999999999999</v>
      </c>
      <c r="O25" s="12" t="s">
        <v>92</v>
      </c>
      <c r="P25" s="11">
        <v>0.69</v>
      </c>
      <c r="Q25" s="13">
        <f t="shared" si="2"/>
        <v>0.5728288124002735</v>
      </c>
      <c r="R25" s="13">
        <f t="shared" si="3"/>
        <v>0.36420289855072463</v>
      </c>
      <c r="S25" s="26" t="s">
        <v>106</v>
      </c>
      <c r="T25" s="58"/>
      <c r="U25" s="15">
        <f t="shared" si="4"/>
        <v>0</v>
      </c>
    </row>
    <row r="26" spans="1:21" ht="26" x14ac:dyDescent="0.3">
      <c r="A26" s="8">
        <v>5</v>
      </c>
      <c r="B26" s="9">
        <v>4820206080929</v>
      </c>
      <c r="C26" s="9">
        <v>4820219342335</v>
      </c>
      <c r="D26" s="9" t="s">
        <v>38</v>
      </c>
      <c r="E26" s="9" t="s">
        <v>39</v>
      </c>
      <c r="F26" s="10" t="s">
        <v>130</v>
      </c>
      <c r="G26" s="8">
        <v>14</v>
      </c>
      <c r="H26" s="8">
        <v>12</v>
      </c>
      <c r="I26" s="8">
        <v>30</v>
      </c>
      <c r="J26" s="8">
        <v>55</v>
      </c>
      <c r="K26" s="8">
        <v>9</v>
      </c>
      <c r="L26" s="8">
        <v>14850</v>
      </c>
      <c r="M26" s="36">
        <v>0.41</v>
      </c>
      <c r="N26" s="11">
        <f t="shared" si="6"/>
        <v>12.299999999999999</v>
      </c>
      <c r="O26" s="12" t="s">
        <v>92</v>
      </c>
      <c r="P26" s="11">
        <v>0.69</v>
      </c>
      <c r="Q26" s="13">
        <f t="shared" si="2"/>
        <v>0.5728288124002735</v>
      </c>
      <c r="R26" s="13">
        <f t="shared" si="3"/>
        <v>0.36420289855072463</v>
      </c>
      <c r="S26" s="26" t="s">
        <v>106</v>
      </c>
      <c r="T26" s="58"/>
      <c r="U26" s="15">
        <f t="shared" si="4"/>
        <v>0</v>
      </c>
    </row>
    <row r="27" spans="1:21" ht="26" x14ac:dyDescent="0.3">
      <c r="A27" s="8">
        <f t="shared" ref="A27" si="8">A26+1</f>
        <v>6</v>
      </c>
      <c r="B27" s="9">
        <v>4820219344247</v>
      </c>
      <c r="C27" s="9">
        <v>4820219344308</v>
      </c>
      <c r="D27" s="9" t="s">
        <v>158</v>
      </c>
      <c r="E27" s="9" t="s">
        <v>163</v>
      </c>
      <c r="F27" s="10" t="s">
        <v>136</v>
      </c>
      <c r="G27" s="8">
        <v>14</v>
      </c>
      <c r="H27" s="8">
        <v>12</v>
      </c>
      <c r="I27" s="8">
        <v>30</v>
      </c>
      <c r="J27" s="8">
        <v>55</v>
      </c>
      <c r="K27" s="8">
        <v>9</v>
      </c>
      <c r="L27" s="8">
        <v>14850</v>
      </c>
      <c r="M27" s="36">
        <v>0.41</v>
      </c>
      <c r="N27" s="11">
        <f t="shared" si="6"/>
        <v>12.299999999999999</v>
      </c>
      <c r="O27" s="12" t="s">
        <v>92</v>
      </c>
      <c r="P27" s="11">
        <v>0.69</v>
      </c>
      <c r="Q27" s="13">
        <f t="shared" si="2"/>
        <v>0.5728288124002735</v>
      </c>
      <c r="R27" s="13">
        <f t="shared" si="3"/>
        <v>0.36420289855072463</v>
      </c>
      <c r="S27" s="26" t="s">
        <v>106</v>
      </c>
      <c r="T27" s="58"/>
      <c r="U27" s="15">
        <f t="shared" si="4"/>
        <v>0</v>
      </c>
    </row>
    <row r="28" spans="1:21" ht="26" x14ac:dyDescent="0.3">
      <c r="A28" s="8">
        <v>7</v>
      </c>
      <c r="B28" s="9">
        <v>4820206080912</v>
      </c>
      <c r="C28" s="9">
        <v>4820219342298</v>
      </c>
      <c r="D28" s="9" t="s">
        <v>159</v>
      </c>
      <c r="E28" s="9" t="s">
        <v>164</v>
      </c>
      <c r="F28" s="10" t="s">
        <v>137</v>
      </c>
      <c r="G28" s="8">
        <v>14</v>
      </c>
      <c r="H28" s="8">
        <v>12</v>
      </c>
      <c r="I28" s="8">
        <v>30</v>
      </c>
      <c r="J28" s="8">
        <v>55</v>
      </c>
      <c r="K28" s="8">
        <v>9</v>
      </c>
      <c r="L28" s="8">
        <v>14850</v>
      </c>
      <c r="M28" s="36">
        <v>0.41</v>
      </c>
      <c r="N28" s="11">
        <f t="shared" si="6"/>
        <v>12.299999999999999</v>
      </c>
      <c r="O28" s="12" t="s">
        <v>92</v>
      </c>
      <c r="P28" s="11">
        <v>0.69</v>
      </c>
      <c r="Q28" s="13">
        <f t="shared" si="2"/>
        <v>0.5728288124002735</v>
      </c>
      <c r="R28" s="13">
        <f t="shared" si="3"/>
        <v>0.36420289855072463</v>
      </c>
      <c r="S28" s="26" t="s">
        <v>106</v>
      </c>
      <c r="T28" s="58"/>
      <c r="U28" s="15">
        <f t="shared" si="4"/>
        <v>0</v>
      </c>
    </row>
    <row r="29" spans="1:21" ht="26" x14ac:dyDescent="0.3">
      <c r="A29" s="8">
        <f t="shared" ref="A29" si="9">A28+1</f>
        <v>8</v>
      </c>
      <c r="B29" s="16">
        <v>4820206080745</v>
      </c>
      <c r="C29" s="16">
        <v>4820219342311</v>
      </c>
      <c r="D29" s="9" t="s">
        <v>40</v>
      </c>
      <c r="E29" s="9" t="s">
        <v>41</v>
      </c>
      <c r="F29" s="10" t="s">
        <v>129</v>
      </c>
      <c r="G29" s="8">
        <v>14</v>
      </c>
      <c r="H29" s="8">
        <v>12</v>
      </c>
      <c r="I29" s="8">
        <v>30</v>
      </c>
      <c r="J29" s="8">
        <v>55</v>
      </c>
      <c r="K29" s="8">
        <v>9</v>
      </c>
      <c r="L29" s="8">
        <v>14850</v>
      </c>
      <c r="M29" s="36">
        <v>0.41</v>
      </c>
      <c r="N29" s="11">
        <f t="shared" si="6"/>
        <v>12.299999999999999</v>
      </c>
      <c r="O29" s="12" t="s">
        <v>92</v>
      </c>
      <c r="P29" s="11">
        <v>0.69</v>
      </c>
      <c r="Q29" s="13">
        <f t="shared" si="2"/>
        <v>0.5728288124002735</v>
      </c>
      <c r="R29" s="13">
        <f t="shared" si="3"/>
        <v>0.36420289855072463</v>
      </c>
      <c r="S29" s="26" t="s">
        <v>106</v>
      </c>
      <c r="T29" s="58"/>
      <c r="U29" s="15">
        <f t="shared" si="4"/>
        <v>0</v>
      </c>
    </row>
    <row r="30" spans="1:21" ht="26" x14ac:dyDescent="0.3">
      <c r="A30" s="8">
        <v>9</v>
      </c>
      <c r="B30" s="16">
        <v>4820206080622</v>
      </c>
      <c r="C30" s="16">
        <v>4820219342304</v>
      </c>
      <c r="D30" s="9" t="s">
        <v>160</v>
      </c>
      <c r="E30" s="9" t="s">
        <v>165</v>
      </c>
      <c r="F30" s="10" t="s">
        <v>138</v>
      </c>
      <c r="G30" s="8">
        <v>14</v>
      </c>
      <c r="H30" s="8">
        <v>12</v>
      </c>
      <c r="I30" s="8">
        <v>30</v>
      </c>
      <c r="J30" s="8">
        <v>55</v>
      </c>
      <c r="K30" s="8">
        <v>9</v>
      </c>
      <c r="L30" s="8">
        <v>14850</v>
      </c>
      <c r="M30" s="36">
        <v>0.41</v>
      </c>
      <c r="N30" s="11">
        <f t="shared" si="6"/>
        <v>12.299999999999999</v>
      </c>
      <c r="O30" s="12" t="s">
        <v>92</v>
      </c>
      <c r="P30" s="11">
        <v>0.69</v>
      </c>
      <c r="Q30" s="13">
        <f t="shared" si="2"/>
        <v>0.5728288124002735</v>
      </c>
      <c r="R30" s="13">
        <f t="shared" si="3"/>
        <v>0.36420289855072463</v>
      </c>
      <c r="S30" s="26" t="s">
        <v>106</v>
      </c>
      <c r="T30" s="58"/>
      <c r="U30" s="15">
        <f t="shared" si="4"/>
        <v>0</v>
      </c>
    </row>
    <row r="31" spans="1:21" ht="26" x14ac:dyDescent="0.3">
      <c r="A31" s="8">
        <f t="shared" ref="A31" si="10">A30+1</f>
        <v>10</v>
      </c>
      <c r="B31" s="16">
        <v>4820219344254</v>
      </c>
      <c r="C31" s="16">
        <v>4820219344315</v>
      </c>
      <c r="D31" s="9" t="s">
        <v>161</v>
      </c>
      <c r="E31" s="9" t="s">
        <v>166</v>
      </c>
      <c r="F31" s="10" t="s">
        <v>139</v>
      </c>
      <c r="G31" s="8">
        <v>14</v>
      </c>
      <c r="H31" s="8">
        <v>12</v>
      </c>
      <c r="I31" s="8">
        <v>30</v>
      </c>
      <c r="J31" s="8">
        <v>55</v>
      </c>
      <c r="K31" s="8">
        <v>9</v>
      </c>
      <c r="L31" s="8">
        <v>14850</v>
      </c>
      <c r="M31" s="36">
        <v>0.41</v>
      </c>
      <c r="N31" s="11">
        <f t="shared" si="6"/>
        <v>12.299999999999999</v>
      </c>
      <c r="O31" s="12" t="s">
        <v>92</v>
      </c>
      <c r="P31" s="11">
        <v>0.69</v>
      </c>
      <c r="Q31" s="13">
        <f t="shared" si="2"/>
        <v>0.5728288124002735</v>
      </c>
      <c r="R31" s="13">
        <f t="shared" si="3"/>
        <v>0.36420289855072463</v>
      </c>
      <c r="S31" s="26" t="s">
        <v>106</v>
      </c>
      <c r="T31" s="58"/>
      <c r="U31" s="15">
        <f t="shared" si="4"/>
        <v>0</v>
      </c>
    </row>
    <row r="32" spans="1:21" s="7" customFormat="1" x14ac:dyDescent="0.3">
      <c r="A32" s="28"/>
      <c r="B32" s="32"/>
      <c r="C32" s="32"/>
      <c r="D32" s="32"/>
      <c r="E32" s="32"/>
      <c r="F32" s="28" t="s">
        <v>126</v>
      </c>
      <c r="G32" s="28"/>
      <c r="H32" s="28"/>
      <c r="I32" s="28"/>
      <c r="J32" s="28"/>
      <c r="K32" s="28"/>
      <c r="L32" s="28"/>
      <c r="M32" s="32"/>
      <c r="N32" s="32"/>
      <c r="O32" s="32"/>
      <c r="P32" s="32"/>
      <c r="Q32" s="34"/>
      <c r="R32" s="34"/>
      <c r="S32" s="33"/>
      <c r="T32" s="33"/>
      <c r="U32" s="35"/>
    </row>
    <row r="33" spans="1:21" ht="26" x14ac:dyDescent="0.3">
      <c r="A33" s="14">
        <v>1</v>
      </c>
      <c r="B33" s="16">
        <v>4820219344223</v>
      </c>
      <c r="C33" s="16">
        <v>4820219344544</v>
      </c>
      <c r="D33" s="16" t="s">
        <v>42</v>
      </c>
      <c r="E33" s="16" t="s">
        <v>43</v>
      </c>
      <c r="F33" s="18" t="s">
        <v>111</v>
      </c>
      <c r="G33" s="14">
        <v>27</v>
      </c>
      <c r="H33" s="14">
        <v>12</v>
      </c>
      <c r="I33" s="14">
        <v>24</v>
      </c>
      <c r="J33" s="8">
        <v>36</v>
      </c>
      <c r="K33" s="8">
        <v>10</v>
      </c>
      <c r="L33" s="8">
        <f t="shared" ref="L33:L35" si="11">I33*J33*K33</f>
        <v>8640</v>
      </c>
      <c r="M33" s="15">
        <v>0.72</v>
      </c>
      <c r="N33" s="24">
        <f>M33*I33</f>
        <v>17.28</v>
      </c>
      <c r="O33" s="12" t="s">
        <v>91</v>
      </c>
      <c r="P33" s="24">
        <v>1.19</v>
      </c>
      <c r="Q33" s="13">
        <f t="shared" si="2"/>
        <v>0.54465212876427804</v>
      </c>
      <c r="R33" s="13">
        <f t="shared" si="3"/>
        <v>0.35260504201680665</v>
      </c>
      <c r="S33" s="26" t="s">
        <v>106</v>
      </c>
      <c r="T33" s="58"/>
      <c r="U33" s="15">
        <f t="shared" si="4"/>
        <v>0</v>
      </c>
    </row>
    <row r="34" spans="1:21" ht="26" x14ac:dyDescent="0.3">
      <c r="A34" s="14">
        <v>2</v>
      </c>
      <c r="B34" s="16">
        <v>4820219344186</v>
      </c>
      <c r="C34" s="16">
        <v>4820219344513</v>
      </c>
      <c r="D34" s="16" t="s">
        <v>44</v>
      </c>
      <c r="E34" s="16" t="s">
        <v>45</v>
      </c>
      <c r="F34" s="18" t="s">
        <v>112</v>
      </c>
      <c r="G34" s="14">
        <v>27</v>
      </c>
      <c r="H34" s="14">
        <v>12</v>
      </c>
      <c r="I34" s="14">
        <v>24</v>
      </c>
      <c r="J34" s="14">
        <v>36</v>
      </c>
      <c r="K34" s="14">
        <v>10</v>
      </c>
      <c r="L34" s="14">
        <f t="shared" si="11"/>
        <v>8640</v>
      </c>
      <c r="M34" s="15">
        <v>0.72</v>
      </c>
      <c r="N34" s="24">
        <f t="shared" ref="N34:N35" si="12">M34*I34</f>
        <v>17.28</v>
      </c>
      <c r="O34" s="12" t="s">
        <v>91</v>
      </c>
      <c r="P34" s="24">
        <v>1.19</v>
      </c>
      <c r="Q34" s="13">
        <f t="shared" si="2"/>
        <v>0.54465212876427804</v>
      </c>
      <c r="R34" s="13">
        <f t="shared" si="3"/>
        <v>0.35260504201680665</v>
      </c>
      <c r="S34" s="26" t="s">
        <v>106</v>
      </c>
      <c r="T34" s="58"/>
      <c r="U34" s="15">
        <f t="shared" si="4"/>
        <v>0</v>
      </c>
    </row>
    <row r="35" spans="1:21" ht="26" x14ac:dyDescent="0.3">
      <c r="A35" s="14">
        <v>3</v>
      </c>
      <c r="B35" s="16">
        <v>4820219344209</v>
      </c>
      <c r="C35" s="16">
        <v>4820219344520</v>
      </c>
      <c r="D35" s="16" t="s">
        <v>46</v>
      </c>
      <c r="E35" s="16" t="s">
        <v>47</v>
      </c>
      <c r="F35" s="18" t="s">
        <v>113</v>
      </c>
      <c r="G35" s="14">
        <v>27</v>
      </c>
      <c r="H35" s="14">
        <v>12</v>
      </c>
      <c r="I35" s="14">
        <v>24</v>
      </c>
      <c r="J35" s="14">
        <v>36</v>
      </c>
      <c r="K35" s="14">
        <v>10</v>
      </c>
      <c r="L35" s="14">
        <f t="shared" si="11"/>
        <v>8640</v>
      </c>
      <c r="M35" s="15">
        <v>0.72</v>
      </c>
      <c r="N35" s="24">
        <f t="shared" si="12"/>
        <v>17.28</v>
      </c>
      <c r="O35" s="12" t="s">
        <v>91</v>
      </c>
      <c r="P35" s="24">
        <v>1.19</v>
      </c>
      <c r="Q35" s="13">
        <f t="shared" si="2"/>
        <v>0.54465212876427804</v>
      </c>
      <c r="R35" s="13">
        <f t="shared" si="3"/>
        <v>0.35260504201680665</v>
      </c>
      <c r="S35" s="26" t="s">
        <v>106</v>
      </c>
      <c r="T35" s="58"/>
      <c r="U35" s="15">
        <f t="shared" si="4"/>
        <v>0</v>
      </c>
    </row>
    <row r="36" spans="1:21" s="7" customFormat="1" x14ac:dyDescent="0.3">
      <c r="A36" s="28"/>
      <c r="B36" s="32"/>
      <c r="C36" s="32"/>
      <c r="D36" s="32"/>
      <c r="E36" s="32"/>
      <c r="F36" s="28" t="s">
        <v>108</v>
      </c>
      <c r="G36" s="28"/>
      <c r="H36" s="28"/>
      <c r="I36" s="28"/>
      <c r="J36" s="28"/>
      <c r="K36" s="28"/>
      <c r="L36" s="28"/>
      <c r="M36" s="32"/>
      <c r="N36" s="32"/>
      <c r="O36" s="32"/>
      <c r="P36" s="32"/>
      <c r="Q36" s="34"/>
      <c r="R36" s="34"/>
      <c r="S36" s="33"/>
      <c r="T36" s="33"/>
      <c r="U36" s="35"/>
    </row>
    <row r="37" spans="1:21" x14ac:dyDescent="0.3">
      <c r="A37" s="14">
        <v>1</v>
      </c>
      <c r="B37" s="16">
        <v>4820219345886</v>
      </c>
      <c r="C37" s="16">
        <v>4820219345978</v>
      </c>
      <c r="D37" s="16" t="s">
        <v>48</v>
      </c>
      <c r="E37" s="16" t="s">
        <v>49</v>
      </c>
      <c r="F37" s="18" t="s">
        <v>114</v>
      </c>
      <c r="G37" s="14">
        <v>30</v>
      </c>
      <c r="H37" s="8">
        <v>12</v>
      </c>
      <c r="I37" s="14">
        <v>24</v>
      </c>
      <c r="J37" s="14">
        <v>36</v>
      </c>
      <c r="K37" s="14">
        <v>10</v>
      </c>
      <c r="L37" s="14">
        <f t="shared" ref="L37:L40" si="13">I37*J37*K37</f>
        <v>8640</v>
      </c>
      <c r="M37" s="15">
        <v>0.72</v>
      </c>
      <c r="N37" s="24">
        <f>M37*I37</f>
        <v>17.28</v>
      </c>
      <c r="O37" s="12" t="s">
        <v>91</v>
      </c>
      <c r="P37" s="24">
        <v>1.19</v>
      </c>
      <c r="Q37" s="13">
        <f t="shared" si="2"/>
        <v>0.54465212876427804</v>
      </c>
      <c r="R37" s="13">
        <f t="shared" si="3"/>
        <v>0.35260504201680665</v>
      </c>
      <c r="S37" s="25" t="s">
        <v>101</v>
      </c>
      <c r="T37" s="58"/>
      <c r="U37" s="15">
        <f t="shared" si="4"/>
        <v>0</v>
      </c>
    </row>
    <row r="38" spans="1:21" x14ac:dyDescent="0.3">
      <c r="A38" s="14">
        <v>2</v>
      </c>
      <c r="B38" s="16">
        <v>4820219346111</v>
      </c>
      <c r="C38" s="16">
        <v>4820219346128</v>
      </c>
      <c r="D38" s="16" t="s">
        <v>50</v>
      </c>
      <c r="E38" s="16" t="s">
        <v>51</v>
      </c>
      <c r="F38" s="18" t="s">
        <v>115</v>
      </c>
      <c r="G38" s="14">
        <v>30</v>
      </c>
      <c r="H38" s="8">
        <v>12</v>
      </c>
      <c r="I38" s="14">
        <v>24</v>
      </c>
      <c r="J38" s="14">
        <v>36</v>
      </c>
      <c r="K38" s="14">
        <v>10</v>
      </c>
      <c r="L38" s="14">
        <f t="shared" si="13"/>
        <v>8640</v>
      </c>
      <c r="M38" s="15">
        <v>0.72</v>
      </c>
      <c r="N38" s="24">
        <f t="shared" ref="N38:N40" si="14">M38*I38</f>
        <v>17.28</v>
      </c>
      <c r="O38" s="12" t="s">
        <v>91</v>
      </c>
      <c r="P38" s="24">
        <v>1.19</v>
      </c>
      <c r="Q38" s="13">
        <f t="shared" si="2"/>
        <v>0.54465212876427804</v>
      </c>
      <c r="R38" s="13">
        <f t="shared" si="3"/>
        <v>0.35260504201680665</v>
      </c>
      <c r="S38" s="25" t="s">
        <v>101</v>
      </c>
      <c r="T38" s="58"/>
      <c r="U38" s="15">
        <f t="shared" si="4"/>
        <v>0</v>
      </c>
    </row>
    <row r="39" spans="1:21" x14ac:dyDescent="0.3">
      <c r="A39" s="14">
        <v>3</v>
      </c>
      <c r="B39" s="16">
        <v>4820219345862</v>
      </c>
      <c r="C39" s="16">
        <v>4820219345954</v>
      </c>
      <c r="D39" s="16" t="s">
        <v>52</v>
      </c>
      <c r="E39" s="16" t="s">
        <v>53</v>
      </c>
      <c r="F39" s="18" t="s">
        <v>116</v>
      </c>
      <c r="G39" s="14">
        <v>30</v>
      </c>
      <c r="H39" s="8">
        <v>12</v>
      </c>
      <c r="I39" s="14">
        <v>24</v>
      </c>
      <c r="J39" s="14">
        <v>36</v>
      </c>
      <c r="K39" s="14">
        <v>10</v>
      </c>
      <c r="L39" s="14">
        <f t="shared" si="13"/>
        <v>8640</v>
      </c>
      <c r="M39" s="15">
        <v>0.72</v>
      </c>
      <c r="N39" s="24">
        <f t="shared" si="14"/>
        <v>17.28</v>
      </c>
      <c r="O39" s="12" t="s">
        <v>91</v>
      </c>
      <c r="P39" s="24">
        <v>1.19</v>
      </c>
      <c r="Q39" s="13">
        <f t="shared" si="2"/>
        <v>0.54465212876427804</v>
      </c>
      <c r="R39" s="13">
        <f t="shared" si="3"/>
        <v>0.35260504201680665</v>
      </c>
      <c r="S39" s="25" t="s">
        <v>101</v>
      </c>
      <c r="T39" s="58"/>
      <c r="U39" s="15">
        <f t="shared" si="4"/>
        <v>0</v>
      </c>
    </row>
    <row r="40" spans="1:21" x14ac:dyDescent="0.3">
      <c r="A40" s="14">
        <v>4</v>
      </c>
      <c r="B40" s="16">
        <v>4820219345879</v>
      </c>
      <c r="C40" s="16">
        <v>4820219345961</v>
      </c>
      <c r="D40" s="16" t="s">
        <v>54</v>
      </c>
      <c r="E40" s="16" t="s">
        <v>55</v>
      </c>
      <c r="F40" s="18" t="s">
        <v>117</v>
      </c>
      <c r="G40" s="14">
        <v>30</v>
      </c>
      <c r="H40" s="14">
        <v>12</v>
      </c>
      <c r="I40" s="14">
        <v>24</v>
      </c>
      <c r="J40" s="14">
        <v>36</v>
      </c>
      <c r="K40" s="14">
        <v>10</v>
      </c>
      <c r="L40" s="14">
        <f t="shared" si="13"/>
        <v>8640</v>
      </c>
      <c r="M40" s="15">
        <v>0.72</v>
      </c>
      <c r="N40" s="24">
        <f t="shared" si="14"/>
        <v>17.28</v>
      </c>
      <c r="O40" s="12" t="s">
        <v>91</v>
      </c>
      <c r="P40" s="24">
        <v>1.19</v>
      </c>
      <c r="Q40" s="13">
        <f t="shared" si="2"/>
        <v>0.54465212876427804</v>
      </c>
      <c r="R40" s="13">
        <f t="shared" si="3"/>
        <v>0.35260504201680665</v>
      </c>
      <c r="S40" s="25" t="s">
        <v>101</v>
      </c>
      <c r="T40" s="58"/>
      <c r="U40" s="15">
        <f t="shared" si="4"/>
        <v>0</v>
      </c>
    </row>
    <row r="41" spans="1:21" s="7" customFormat="1" x14ac:dyDescent="0.3">
      <c r="A41" s="28"/>
      <c r="B41" s="32"/>
      <c r="C41" s="32"/>
      <c r="D41" s="32"/>
      <c r="E41" s="32"/>
      <c r="F41" s="28" t="s">
        <v>107</v>
      </c>
      <c r="G41" s="28"/>
      <c r="H41" s="28"/>
      <c r="I41" s="28"/>
      <c r="J41" s="28"/>
      <c r="K41" s="28"/>
      <c r="L41" s="28"/>
      <c r="M41" s="32"/>
      <c r="N41" s="32"/>
      <c r="O41" s="32"/>
      <c r="P41" s="32"/>
      <c r="Q41" s="34"/>
      <c r="R41" s="34"/>
      <c r="S41" s="33"/>
      <c r="T41" s="33"/>
      <c r="U41" s="35"/>
    </row>
    <row r="42" spans="1:21" x14ac:dyDescent="0.3">
      <c r="A42" s="14">
        <v>1</v>
      </c>
      <c r="B42" s="16">
        <v>4820219342748</v>
      </c>
      <c r="C42" s="16">
        <v>4820219344933</v>
      </c>
      <c r="D42" s="16" t="s">
        <v>56</v>
      </c>
      <c r="E42" s="16" t="s">
        <v>57</v>
      </c>
      <c r="F42" s="18" t="s">
        <v>133</v>
      </c>
      <c r="G42" s="14">
        <v>20</v>
      </c>
      <c r="H42" s="14">
        <v>12</v>
      </c>
      <c r="I42" s="14">
        <v>16</v>
      </c>
      <c r="J42" s="14">
        <v>16</v>
      </c>
      <c r="K42" s="14">
        <v>12</v>
      </c>
      <c r="L42" s="14">
        <f t="shared" ref="L42" si="15">I42*J42*K42</f>
        <v>3072</v>
      </c>
      <c r="M42" s="15">
        <v>1.1599999999999999</v>
      </c>
      <c r="N42" s="24">
        <f>M42*I42</f>
        <v>18.559999999999999</v>
      </c>
      <c r="O42" s="19" t="s">
        <v>92</v>
      </c>
      <c r="P42" s="24">
        <v>1.99</v>
      </c>
      <c r="Q42" s="13">
        <f t="shared" si="2"/>
        <v>0.60328714147599094</v>
      </c>
      <c r="R42" s="13">
        <f t="shared" si="3"/>
        <v>0.37628140703517587</v>
      </c>
      <c r="S42" s="27" t="s">
        <v>102</v>
      </c>
      <c r="T42" s="58"/>
      <c r="U42" s="15">
        <f t="shared" si="4"/>
        <v>0</v>
      </c>
    </row>
    <row r="43" spans="1:21" s="7" customFormat="1" x14ac:dyDescent="0.3">
      <c r="A43" s="28"/>
      <c r="B43" s="32"/>
      <c r="C43" s="32"/>
      <c r="D43" s="32"/>
      <c r="E43" s="32"/>
      <c r="F43" s="28" t="s">
        <v>109</v>
      </c>
      <c r="G43" s="28"/>
      <c r="H43" s="28"/>
      <c r="I43" s="28"/>
      <c r="J43" s="28"/>
      <c r="K43" s="28"/>
      <c r="L43" s="28"/>
      <c r="M43" s="32"/>
      <c r="N43" s="32"/>
      <c r="O43" s="32"/>
      <c r="P43" s="32"/>
      <c r="Q43" s="34"/>
      <c r="R43" s="34"/>
      <c r="S43" s="33"/>
      <c r="T43" s="33"/>
      <c r="U43" s="35"/>
    </row>
    <row r="44" spans="1:21" x14ac:dyDescent="0.3">
      <c r="A44" s="14">
        <v>1</v>
      </c>
      <c r="B44" s="16">
        <v>4820219343653</v>
      </c>
      <c r="C44" s="16">
        <v>4820219343677</v>
      </c>
      <c r="D44" s="16" t="s">
        <v>58</v>
      </c>
      <c r="E44" s="16" t="s">
        <v>59</v>
      </c>
      <c r="F44" s="18" t="s">
        <v>134</v>
      </c>
      <c r="G44" s="14">
        <v>120</v>
      </c>
      <c r="H44" s="8">
        <v>12</v>
      </c>
      <c r="I44" s="14">
        <v>10</v>
      </c>
      <c r="J44" s="14">
        <v>36</v>
      </c>
      <c r="K44" s="14">
        <v>8</v>
      </c>
      <c r="L44" s="14">
        <f t="shared" ref="L44:L51" si="16">I44*J44*K44</f>
        <v>2880</v>
      </c>
      <c r="M44" s="36">
        <v>0.72</v>
      </c>
      <c r="N44" s="11">
        <f>M44*I44</f>
        <v>7.1999999999999993</v>
      </c>
      <c r="O44" s="92" t="s">
        <v>92</v>
      </c>
      <c r="P44" s="11">
        <v>1.19</v>
      </c>
      <c r="Q44" s="13">
        <f t="shared" si="2"/>
        <v>0.54465212876427804</v>
      </c>
      <c r="R44" s="13">
        <f t="shared" si="3"/>
        <v>0.35260504201680665</v>
      </c>
      <c r="S44" s="25" t="s">
        <v>101</v>
      </c>
      <c r="T44" s="58"/>
      <c r="U44" s="15">
        <f t="shared" si="4"/>
        <v>0</v>
      </c>
    </row>
    <row r="45" spans="1:21" x14ac:dyDescent="0.3">
      <c r="A45" s="14">
        <v>2</v>
      </c>
      <c r="B45" s="16">
        <v>4820219343684</v>
      </c>
      <c r="C45" s="16">
        <v>4820219343707</v>
      </c>
      <c r="D45" s="16" t="s">
        <v>60</v>
      </c>
      <c r="E45" s="16" t="s">
        <v>61</v>
      </c>
      <c r="F45" s="18" t="s">
        <v>62</v>
      </c>
      <c r="G45" s="14">
        <v>120</v>
      </c>
      <c r="H45" s="8">
        <v>12</v>
      </c>
      <c r="I45" s="14">
        <v>10</v>
      </c>
      <c r="J45" s="14">
        <v>36</v>
      </c>
      <c r="K45" s="14">
        <v>8</v>
      </c>
      <c r="L45" s="14">
        <f t="shared" si="16"/>
        <v>2880</v>
      </c>
      <c r="M45" s="36">
        <v>0.72</v>
      </c>
      <c r="N45" s="11">
        <f t="shared" ref="N45:N51" si="17">M45*I45</f>
        <v>7.1999999999999993</v>
      </c>
      <c r="O45" s="92"/>
      <c r="P45" s="11">
        <v>1.19</v>
      </c>
      <c r="Q45" s="13">
        <f t="shared" si="2"/>
        <v>0.54465212876427804</v>
      </c>
      <c r="R45" s="13">
        <f t="shared" si="3"/>
        <v>0.35260504201680665</v>
      </c>
      <c r="S45" s="25" t="s">
        <v>101</v>
      </c>
      <c r="T45" s="58"/>
      <c r="U45" s="15">
        <f t="shared" si="4"/>
        <v>0</v>
      </c>
    </row>
    <row r="46" spans="1:21" x14ac:dyDescent="0.3">
      <c r="A46" s="14">
        <v>3</v>
      </c>
      <c r="B46" s="16">
        <v>4820219343660</v>
      </c>
      <c r="C46" s="16">
        <v>4820219343691</v>
      </c>
      <c r="D46" s="16" t="s">
        <v>63</v>
      </c>
      <c r="E46" s="16" t="s">
        <v>64</v>
      </c>
      <c r="F46" s="18" t="s">
        <v>65</v>
      </c>
      <c r="G46" s="14">
        <v>120</v>
      </c>
      <c r="H46" s="8">
        <v>12</v>
      </c>
      <c r="I46" s="14">
        <v>10</v>
      </c>
      <c r="J46" s="14">
        <v>36</v>
      </c>
      <c r="K46" s="14">
        <v>8</v>
      </c>
      <c r="L46" s="14">
        <f>I46*J46*K46</f>
        <v>2880</v>
      </c>
      <c r="M46" s="36">
        <v>0.72</v>
      </c>
      <c r="N46" s="11">
        <f t="shared" si="17"/>
        <v>7.1999999999999993</v>
      </c>
      <c r="O46" s="92"/>
      <c r="P46" s="11">
        <v>1.19</v>
      </c>
      <c r="Q46" s="13">
        <f t="shared" si="2"/>
        <v>0.54465212876427804</v>
      </c>
      <c r="R46" s="13">
        <f t="shared" si="3"/>
        <v>0.35260504201680665</v>
      </c>
      <c r="S46" s="25" t="s">
        <v>101</v>
      </c>
      <c r="T46" s="58"/>
      <c r="U46" s="15">
        <f t="shared" si="4"/>
        <v>0</v>
      </c>
    </row>
    <row r="47" spans="1:21" x14ac:dyDescent="0.3">
      <c r="A47" s="14">
        <v>4</v>
      </c>
      <c r="B47" s="16">
        <v>4820219343387</v>
      </c>
      <c r="C47" s="16">
        <v>4820219343431</v>
      </c>
      <c r="D47" s="16" t="s">
        <v>66</v>
      </c>
      <c r="E47" s="16" t="s">
        <v>67</v>
      </c>
      <c r="F47" s="18" t="s">
        <v>68</v>
      </c>
      <c r="G47" s="14">
        <v>120</v>
      </c>
      <c r="H47" s="8">
        <v>12</v>
      </c>
      <c r="I47" s="14">
        <v>10</v>
      </c>
      <c r="J47" s="14">
        <v>36</v>
      </c>
      <c r="K47" s="14">
        <v>8</v>
      </c>
      <c r="L47" s="14">
        <f t="shared" si="16"/>
        <v>2880</v>
      </c>
      <c r="M47" s="36">
        <v>0.72</v>
      </c>
      <c r="N47" s="11">
        <f t="shared" si="17"/>
        <v>7.1999999999999993</v>
      </c>
      <c r="O47" s="92"/>
      <c r="P47" s="11">
        <v>1.19</v>
      </c>
      <c r="Q47" s="13">
        <f t="shared" si="2"/>
        <v>0.54465212876427804</v>
      </c>
      <c r="R47" s="13">
        <f t="shared" si="3"/>
        <v>0.35260504201680665</v>
      </c>
      <c r="S47" s="25" t="s">
        <v>101</v>
      </c>
      <c r="T47" s="58"/>
      <c r="U47" s="15">
        <f t="shared" si="4"/>
        <v>0</v>
      </c>
    </row>
    <row r="48" spans="1:21" x14ac:dyDescent="0.3">
      <c r="A48" s="14">
        <v>5</v>
      </c>
      <c r="B48" s="16">
        <v>4820219346364</v>
      </c>
      <c r="C48" s="16">
        <v>4820219347545</v>
      </c>
      <c r="D48" s="16" t="s">
        <v>69</v>
      </c>
      <c r="E48" s="16" t="s">
        <v>70</v>
      </c>
      <c r="F48" s="18" t="s">
        <v>71</v>
      </c>
      <c r="G48" s="14">
        <v>120</v>
      </c>
      <c r="H48" s="8">
        <v>12</v>
      </c>
      <c r="I48" s="14">
        <v>10</v>
      </c>
      <c r="J48" s="14">
        <v>36</v>
      </c>
      <c r="K48" s="14">
        <v>8</v>
      </c>
      <c r="L48" s="14">
        <f t="shared" si="16"/>
        <v>2880</v>
      </c>
      <c r="M48" s="36">
        <v>0.72</v>
      </c>
      <c r="N48" s="11">
        <f t="shared" si="17"/>
        <v>7.1999999999999993</v>
      </c>
      <c r="O48" s="92"/>
      <c r="P48" s="11">
        <v>1.19</v>
      </c>
      <c r="Q48" s="13">
        <f t="shared" si="2"/>
        <v>0.54465212876427804</v>
      </c>
      <c r="R48" s="13">
        <f t="shared" si="3"/>
        <v>0.35260504201680665</v>
      </c>
      <c r="S48" s="25" t="s">
        <v>101</v>
      </c>
      <c r="T48" s="58"/>
      <c r="U48" s="15">
        <f t="shared" si="4"/>
        <v>0</v>
      </c>
    </row>
    <row r="49" spans="1:22" x14ac:dyDescent="0.3">
      <c r="A49" s="14">
        <v>6</v>
      </c>
      <c r="B49" s="16">
        <v>4820219346371</v>
      </c>
      <c r="C49" s="16">
        <v>4820219347552</v>
      </c>
      <c r="D49" s="16" t="s">
        <v>72</v>
      </c>
      <c r="E49" s="16" t="s">
        <v>73</v>
      </c>
      <c r="F49" s="18" t="s">
        <v>74</v>
      </c>
      <c r="G49" s="14">
        <v>120</v>
      </c>
      <c r="H49" s="8">
        <v>12</v>
      </c>
      <c r="I49" s="14">
        <v>10</v>
      </c>
      <c r="J49" s="14">
        <v>36</v>
      </c>
      <c r="K49" s="14">
        <v>8</v>
      </c>
      <c r="L49" s="14">
        <f t="shared" si="16"/>
        <v>2880</v>
      </c>
      <c r="M49" s="36">
        <v>0.72</v>
      </c>
      <c r="N49" s="11">
        <f t="shared" si="17"/>
        <v>7.1999999999999993</v>
      </c>
      <c r="O49" s="92"/>
      <c r="P49" s="11">
        <v>1.19</v>
      </c>
      <c r="Q49" s="13">
        <f t="shared" si="2"/>
        <v>0.54465212876427804</v>
      </c>
      <c r="R49" s="13">
        <f t="shared" si="3"/>
        <v>0.35260504201680665</v>
      </c>
      <c r="S49" s="25" t="s">
        <v>101</v>
      </c>
      <c r="T49" s="58"/>
      <c r="U49" s="15">
        <f t="shared" si="4"/>
        <v>0</v>
      </c>
    </row>
    <row r="50" spans="1:22" x14ac:dyDescent="0.3">
      <c r="A50" s="14">
        <v>7</v>
      </c>
      <c r="B50" s="16">
        <v>4820219346388</v>
      </c>
      <c r="C50" s="16">
        <v>4820219347569</v>
      </c>
      <c r="D50" s="16" t="s">
        <v>75</v>
      </c>
      <c r="E50" s="16" t="s">
        <v>76</v>
      </c>
      <c r="F50" s="18" t="s">
        <v>77</v>
      </c>
      <c r="G50" s="14">
        <v>120</v>
      </c>
      <c r="H50" s="8">
        <v>12</v>
      </c>
      <c r="I50" s="14">
        <v>10</v>
      </c>
      <c r="J50" s="14">
        <v>36</v>
      </c>
      <c r="K50" s="14">
        <v>8</v>
      </c>
      <c r="L50" s="14">
        <f t="shared" si="16"/>
        <v>2880</v>
      </c>
      <c r="M50" s="36">
        <v>0.72</v>
      </c>
      <c r="N50" s="11">
        <f t="shared" si="17"/>
        <v>7.1999999999999993</v>
      </c>
      <c r="O50" s="92"/>
      <c r="P50" s="11">
        <v>1.19</v>
      </c>
      <c r="Q50" s="13">
        <f t="shared" si="2"/>
        <v>0.54465212876427804</v>
      </c>
      <c r="R50" s="13">
        <f t="shared" si="3"/>
        <v>0.35260504201680665</v>
      </c>
      <c r="S50" s="25" t="s">
        <v>101</v>
      </c>
      <c r="T50" s="58"/>
      <c r="U50" s="15">
        <f t="shared" si="4"/>
        <v>0</v>
      </c>
    </row>
    <row r="51" spans="1:22" x14ac:dyDescent="0.3">
      <c r="A51" s="14">
        <v>8</v>
      </c>
      <c r="B51" s="16">
        <v>4820219343165</v>
      </c>
      <c r="C51" s="16">
        <v>4820219341208</v>
      </c>
      <c r="D51" s="16" t="s">
        <v>78</v>
      </c>
      <c r="E51" s="16" t="s">
        <v>79</v>
      </c>
      <c r="F51" s="18" t="s">
        <v>80</v>
      </c>
      <c r="G51" s="14">
        <v>120</v>
      </c>
      <c r="H51" s="8">
        <v>12</v>
      </c>
      <c r="I51" s="14">
        <v>10</v>
      </c>
      <c r="J51" s="14">
        <v>36</v>
      </c>
      <c r="K51" s="14">
        <v>8</v>
      </c>
      <c r="L51" s="14">
        <f t="shared" si="16"/>
        <v>2880</v>
      </c>
      <c r="M51" s="36">
        <v>0.72</v>
      </c>
      <c r="N51" s="11">
        <f t="shared" si="17"/>
        <v>7.1999999999999993</v>
      </c>
      <c r="O51" s="92"/>
      <c r="P51" s="11">
        <v>1.19</v>
      </c>
      <c r="Q51" s="13">
        <f t="shared" si="2"/>
        <v>0.54465212876427804</v>
      </c>
      <c r="R51" s="13">
        <f t="shared" si="3"/>
        <v>0.35260504201680665</v>
      </c>
      <c r="S51" s="25" t="s">
        <v>101</v>
      </c>
      <c r="T51" s="58"/>
      <c r="U51" s="15">
        <f>T51*N51</f>
        <v>0</v>
      </c>
    </row>
    <row r="52" spans="1:22" s="7" customFormat="1" x14ac:dyDescent="0.3">
      <c r="A52" s="28"/>
      <c r="B52" s="32"/>
      <c r="C52" s="32"/>
      <c r="D52" s="32"/>
      <c r="E52" s="32"/>
      <c r="F52" s="28" t="s">
        <v>110</v>
      </c>
      <c r="G52" s="32"/>
      <c r="H52" s="32"/>
      <c r="I52" s="32"/>
      <c r="J52" s="32"/>
      <c r="K52" s="32"/>
      <c r="L52" s="32"/>
      <c r="M52" s="32"/>
      <c r="N52" s="32"/>
      <c r="O52" s="32"/>
      <c r="P52" s="32"/>
      <c r="Q52" s="34"/>
      <c r="R52" s="34"/>
      <c r="S52" s="33"/>
      <c r="T52" s="33"/>
      <c r="U52" s="35"/>
    </row>
    <row r="53" spans="1:22" ht="26" x14ac:dyDescent="0.3">
      <c r="A53" s="14">
        <v>1</v>
      </c>
      <c r="B53" s="91">
        <v>4820287101438</v>
      </c>
      <c r="C53" s="91"/>
      <c r="D53" s="91" t="s">
        <v>89</v>
      </c>
      <c r="E53" s="91"/>
      <c r="F53" s="18" t="s">
        <v>103</v>
      </c>
      <c r="G53" s="14">
        <v>14040</v>
      </c>
      <c r="H53" s="14">
        <v>12</v>
      </c>
      <c r="I53" s="14">
        <v>1</v>
      </c>
      <c r="J53" s="14">
        <v>5</v>
      </c>
      <c r="K53" s="14">
        <v>2</v>
      </c>
      <c r="L53" s="14">
        <v>10</v>
      </c>
      <c r="M53" s="93">
        <v>332.64</v>
      </c>
      <c r="N53" s="94"/>
      <c r="O53" s="19" t="s">
        <v>148</v>
      </c>
      <c r="P53" s="24">
        <v>571.20000000000005</v>
      </c>
      <c r="Q53" s="13">
        <f t="shared" si="2"/>
        <v>0.60483338053431523</v>
      </c>
      <c r="R53" s="13">
        <f t="shared" si="3"/>
        <v>0.3768823529411765</v>
      </c>
      <c r="S53" s="26" t="s">
        <v>106</v>
      </c>
      <c r="T53" s="58"/>
      <c r="U53" s="15">
        <f>T53*M53</f>
        <v>0</v>
      </c>
    </row>
    <row r="54" spans="1:22" ht="26" x14ac:dyDescent="0.3">
      <c r="A54" s="14">
        <v>2</v>
      </c>
      <c r="B54" s="91">
        <v>4820287102190</v>
      </c>
      <c r="C54" s="91"/>
      <c r="D54" s="91" t="s">
        <v>87</v>
      </c>
      <c r="E54" s="91"/>
      <c r="F54" s="18" t="s">
        <v>88</v>
      </c>
      <c r="G54" s="14">
        <v>17280</v>
      </c>
      <c r="H54" s="14">
        <v>12</v>
      </c>
      <c r="I54" s="14">
        <v>1</v>
      </c>
      <c r="J54" s="14">
        <v>5</v>
      </c>
      <c r="K54" s="14">
        <v>2</v>
      </c>
      <c r="L54" s="14">
        <v>10</v>
      </c>
      <c r="M54" s="93">
        <v>103.12</v>
      </c>
      <c r="N54" s="94"/>
      <c r="O54" s="19" t="s">
        <v>147</v>
      </c>
      <c r="P54" s="24">
        <v>171.36</v>
      </c>
      <c r="Q54" s="13">
        <f t="shared" si="2"/>
        <v>0.55304046460706324</v>
      </c>
      <c r="R54" s="13">
        <f t="shared" si="3"/>
        <v>0.35610177404295046</v>
      </c>
      <c r="S54" s="25" t="s">
        <v>101</v>
      </c>
      <c r="T54" s="58"/>
      <c r="U54" s="15">
        <f t="shared" ref="U54:U58" si="18">T54*M54</f>
        <v>0</v>
      </c>
    </row>
    <row r="55" spans="1:22" ht="26" x14ac:dyDescent="0.3">
      <c r="A55" s="14">
        <v>3</v>
      </c>
      <c r="B55" s="91">
        <v>4820287101445</v>
      </c>
      <c r="C55" s="91"/>
      <c r="D55" s="91" t="s">
        <v>81</v>
      </c>
      <c r="E55" s="91"/>
      <c r="F55" s="18" t="s">
        <v>104</v>
      </c>
      <c r="G55" s="14">
        <v>14400</v>
      </c>
      <c r="H55" s="14">
        <v>12</v>
      </c>
      <c r="I55" s="14">
        <v>1</v>
      </c>
      <c r="J55" s="14">
        <v>5</v>
      </c>
      <c r="K55" s="14">
        <v>2</v>
      </c>
      <c r="L55" s="14">
        <v>10</v>
      </c>
      <c r="M55" s="93">
        <v>332.64</v>
      </c>
      <c r="N55" s="94"/>
      <c r="O55" s="19" t="s">
        <v>148</v>
      </c>
      <c r="P55" s="24">
        <v>571.20000000000005</v>
      </c>
      <c r="Q55" s="13">
        <f t="shared" si="2"/>
        <v>0.60483338053431523</v>
      </c>
      <c r="R55" s="13">
        <f t="shared" si="3"/>
        <v>0.3768823529411765</v>
      </c>
      <c r="S55" s="25" t="s">
        <v>101</v>
      </c>
      <c r="T55" s="58"/>
      <c r="U55" s="15">
        <f t="shared" si="18"/>
        <v>0</v>
      </c>
    </row>
    <row r="56" spans="1:22" ht="26" x14ac:dyDescent="0.3">
      <c r="A56" s="14">
        <v>4</v>
      </c>
      <c r="B56" s="91">
        <v>4820287101452</v>
      </c>
      <c r="C56" s="91"/>
      <c r="D56" s="91" t="s">
        <v>82</v>
      </c>
      <c r="E56" s="91"/>
      <c r="F56" s="18" t="s">
        <v>105</v>
      </c>
      <c r="G56" s="14">
        <v>14400</v>
      </c>
      <c r="H56" s="14">
        <v>12</v>
      </c>
      <c r="I56" s="14">
        <v>1</v>
      </c>
      <c r="J56" s="14">
        <v>5</v>
      </c>
      <c r="K56" s="14">
        <v>2</v>
      </c>
      <c r="L56" s="14">
        <v>10</v>
      </c>
      <c r="M56" s="93">
        <v>332.64</v>
      </c>
      <c r="N56" s="94"/>
      <c r="O56" s="19" t="s">
        <v>148</v>
      </c>
      <c r="P56" s="24">
        <v>571.20000000000005</v>
      </c>
      <c r="Q56" s="13">
        <f t="shared" si="2"/>
        <v>0.60483338053431523</v>
      </c>
      <c r="R56" s="13">
        <f t="shared" si="3"/>
        <v>0.3768823529411765</v>
      </c>
      <c r="S56" s="25" t="s">
        <v>101</v>
      </c>
      <c r="T56" s="58"/>
      <c r="U56" s="15">
        <f t="shared" si="18"/>
        <v>0</v>
      </c>
    </row>
    <row r="57" spans="1:22" ht="26" x14ac:dyDescent="0.3">
      <c r="A57" s="14">
        <v>5</v>
      </c>
      <c r="B57" s="91">
        <v>4820287101421</v>
      </c>
      <c r="C57" s="91"/>
      <c r="D57" s="91" t="s">
        <v>83</v>
      </c>
      <c r="E57" s="91"/>
      <c r="F57" s="18" t="s">
        <v>84</v>
      </c>
      <c r="G57" s="14">
        <v>9360</v>
      </c>
      <c r="H57" s="14">
        <v>12</v>
      </c>
      <c r="I57" s="14">
        <v>1</v>
      </c>
      <c r="J57" s="14">
        <v>5</v>
      </c>
      <c r="K57" s="14">
        <v>2</v>
      </c>
      <c r="L57" s="14">
        <v>10</v>
      </c>
      <c r="M57" s="93">
        <v>261.07</v>
      </c>
      <c r="N57" s="94"/>
      <c r="O57" s="19" t="s">
        <v>149</v>
      </c>
      <c r="P57" s="24">
        <v>452.44</v>
      </c>
      <c r="Q57" s="13">
        <f t="shared" si="2"/>
        <v>0.61964653730925445</v>
      </c>
      <c r="R57" s="13">
        <f t="shared" si="3"/>
        <v>0.38258133675183442</v>
      </c>
      <c r="S57" s="26" t="s">
        <v>106</v>
      </c>
      <c r="T57" s="58"/>
      <c r="U57" s="15">
        <f t="shared" si="18"/>
        <v>0</v>
      </c>
    </row>
    <row r="58" spans="1:22" ht="26" x14ac:dyDescent="0.3">
      <c r="A58" s="14">
        <v>6</v>
      </c>
      <c r="B58" s="91">
        <v>4820219345824</v>
      </c>
      <c r="C58" s="91"/>
      <c r="D58" s="91" t="s">
        <v>85</v>
      </c>
      <c r="E58" s="91"/>
      <c r="F58" s="18" t="s">
        <v>86</v>
      </c>
      <c r="G58" s="14">
        <v>14400</v>
      </c>
      <c r="H58" s="14">
        <v>12</v>
      </c>
      <c r="I58" s="14">
        <v>1</v>
      </c>
      <c r="J58" s="14">
        <v>5</v>
      </c>
      <c r="K58" s="14">
        <v>2</v>
      </c>
      <c r="L58" s="14">
        <v>10</v>
      </c>
      <c r="M58" s="93">
        <v>325.92</v>
      </c>
      <c r="N58" s="94"/>
      <c r="O58" s="19" t="s">
        <v>150</v>
      </c>
      <c r="P58" s="24">
        <v>556</v>
      </c>
      <c r="Q58" s="13">
        <f t="shared" si="2"/>
        <v>0.59433654953454529</v>
      </c>
      <c r="R58" s="13">
        <f t="shared" si="3"/>
        <v>0.37277985611510783</v>
      </c>
      <c r="S58" s="25" t="s">
        <v>101</v>
      </c>
      <c r="T58" s="58"/>
      <c r="U58" s="15">
        <f t="shared" si="18"/>
        <v>0</v>
      </c>
    </row>
    <row r="60" spans="1:22" x14ac:dyDescent="0.3">
      <c r="S60" s="85" t="s">
        <v>144</v>
      </c>
      <c r="T60" s="85"/>
      <c r="U60" s="24">
        <f>SUM(U10:U58)</f>
        <v>0</v>
      </c>
    </row>
    <row r="61" spans="1:22" x14ac:dyDescent="0.3">
      <c r="S61" s="85" t="s">
        <v>172</v>
      </c>
      <c r="T61" s="85"/>
      <c r="U61" s="14">
        <f>SUM(T10:T58)</f>
        <v>0</v>
      </c>
    </row>
    <row r="63" spans="1:22" ht="13.5" thickBot="1" x14ac:dyDescent="0.35"/>
    <row r="64" spans="1:22" ht="13.5" thickTop="1" x14ac:dyDescent="0.3">
      <c r="R64" s="61"/>
      <c r="S64" s="62"/>
      <c r="T64" s="63"/>
      <c r="U64" s="63"/>
      <c r="V64" s="64"/>
    </row>
    <row r="65" spans="18:22" x14ac:dyDescent="0.3">
      <c r="R65" s="65"/>
      <c r="V65" s="66"/>
    </row>
    <row r="66" spans="18:22" x14ac:dyDescent="0.3">
      <c r="R66" s="65"/>
      <c r="S66" s="85" t="s">
        <v>175</v>
      </c>
      <c r="T66" s="85"/>
      <c r="U66" s="85"/>
      <c r="V66" s="66"/>
    </row>
    <row r="67" spans="18:22" x14ac:dyDescent="0.3">
      <c r="R67" s="65"/>
      <c r="S67" s="6" t="s">
        <v>185</v>
      </c>
      <c r="T67" s="86"/>
      <c r="U67" s="86"/>
      <c r="V67" s="66"/>
    </row>
    <row r="68" spans="18:22" x14ac:dyDescent="0.3">
      <c r="R68" s="65"/>
      <c r="S68" s="6" t="s">
        <v>177</v>
      </c>
      <c r="T68" s="86"/>
      <c r="U68" s="86"/>
      <c r="V68" s="66"/>
    </row>
    <row r="69" spans="18:22" x14ac:dyDescent="0.3">
      <c r="R69" s="65"/>
      <c r="S69" s="6" t="s">
        <v>178</v>
      </c>
      <c r="T69" s="71"/>
      <c r="U69" s="72"/>
      <c r="V69" s="66"/>
    </row>
    <row r="70" spans="18:22" x14ac:dyDescent="0.3">
      <c r="R70" s="65"/>
      <c r="S70" s="6" t="s">
        <v>179</v>
      </c>
      <c r="T70" s="71"/>
      <c r="U70" s="72"/>
      <c r="V70" s="66"/>
    </row>
    <row r="71" spans="18:22" x14ac:dyDescent="0.3">
      <c r="R71" s="65"/>
      <c r="S71" s="6" t="s">
        <v>180</v>
      </c>
      <c r="T71" s="71"/>
      <c r="U71" s="72"/>
      <c r="V71" s="66"/>
    </row>
    <row r="72" spans="18:22" x14ac:dyDescent="0.3">
      <c r="R72" s="65"/>
      <c r="V72" s="66"/>
    </row>
    <row r="73" spans="18:22" x14ac:dyDescent="0.3">
      <c r="R73" s="65"/>
      <c r="S73" s="73" t="s">
        <v>181</v>
      </c>
      <c r="T73" s="74"/>
      <c r="U73" s="75"/>
      <c r="V73" s="66"/>
    </row>
    <row r="74" spans="18:22" x14ac:dyDescent="0.3">
      <c r="R74" s="65"/>
      <c r="S74" s="6" t="s">
        <v>176</v>
      </c>
      <c r="T74" s="71"/>
      <c r="U74" s="72"/>
      <c r="V74" s="66"/>
    </row>
    <row r="75" spans="18:22" x14ac:dyDescent="0.3">
      <c r="R75" s="65"/>
      <c r="S75" s="6" t="s">
        <v>182</v>
      </c>
      <c r="T75" s="71"/>
      <c r="U75" s="72"/>
      <c r="V75" s="66"/>
    </row>
    <row r="76" spans="18:22" x14ac:dyDescent="0.3">
      <c r="R76" s="65"/>
      <c r="S76" s="6" t="s">
        <v>183</v>
      </c>
      <c r="T76" s="71"/>
      <c r="U76" s="72"/>
      <c r="V76" s="66"/>
    </row>
    <row r="77" spans="18:22" x14ac:dyDescent="0.3">
      <c r="R77" s="65"/>
      <c r="V77" s="66"/>
    </row>
    <row r="78" spans="18:22" ht="13.5" thickBot="1" x14ac:dyDescent="0.35">
      <c r="R78" s="67"/>
      <c r="S78" s="68"/>
      <c r="T78" s="69"/>
      <c r="U78" s="69"/>
      <c r="V78" s="70"/>
    </row>
    <row r="79" spans="18:22" ht="13.5" thickTop="1" x14ac:dyDescent="0.3"/>
  </sheetData>
  <sheetProtection algorithmName="SHA-512" hashValue="LW0DaYAWwgVX6w63x8/llIxogfxEidn0ll07BbNh91sHBDt6wF/wV5TnjRIIT8Ndrj60nUu518zWSHhwAJW51A==" saltValue="mYBdqakZ7HPxJs+try05lg==" spinCount="100000" sheet="1" objects="1" scenarios="1"/>
  <mergeCells count="54">
    <mergeCell ref="A2:E2"/>
    <mergeCell ref="A3:E3"/>
    <mergeCell ref="A4:E4"/>
    <mergeCell ref="M58:N58"/>
    <mergeCell ref="M57:N57"/>
    <mergeCell ref="M56:N56"/>
    <mergeCell ref="M55:N55"/>
    <mergeCell ref="M54:N54"/>
    <mergeCell ref="B58:C58"/>
    <mergeCell ref="B57:C57"/>
    <mergeCell ref="D58:E58"/>
    <mergeCell ref="D57:E57"/>
    <mergeCell ref="D55:E55"/>
    <mergeCell ref="B55:C55"/>
    <mergeCell ref="D56:E56"/>
    <mergeCell ref="D54:E54"/>
    <mergeCell ref="B54:C54"/>
    <mergeCell ref="G7:G8"/>
    <mergeCell ref="I7:I8"/>
    <mergeCell ref="J7:J8"/>
    <mergeCell ref="F7:F8"/>
    <mergeCell ref="A5:E5"/>
    <mergeCell ref="S61:T61"/>
    <mergeCell ref="A7:A8"/>
    <mergeCell ref="B7:B8"/>
    <mergeCell ref="C7:C8"/>
    <mergeCell ref="D7:D8"/>
    <mergeCell ref="E7:E8"/>
    <mergeCell ref="B56:C56"/>
    <mergeCell ref="O7:O8"/>
    <mergeCell ref="O44:O51"/>
    <mergeCell ref="S7:S8"/>
    <mergeCell ref="B53:C53"/>
    <mergeCell ref="D53:E53"/>
    <mergeCell ref="K7:K8"/>
    <mergeCell ref="L7:L8"/>
    <mergeCell ref="M53:N53"/>
    <mergeCell ref="N2:U2"/>
    <mergeCell ref="N3:U5"/>
    <mergeCell ref="S66:U66"/>
    <mergeCell ref="T67:U67"/>
    <mergeCell ref="T68:U68"/>
    <mergeCell ref="T7:T8"/>
    <mergeCell ref="U7:U8"/>
    <mergeCell ref="S60:T60"/>
    <mergeCell ref="Q7:Q8"/>
    <mergeCell ref="R7:R8"/>
    <mergeCell ref="T75:U75"/>
    <mergeCell ref="T76:U76"/>
    <mergeCell ref="T69:U69"/>
    <mergeCell ref="T70:U70"/>
    <mergeCell ref="T71:U71"/>
    <mergeCell ref="S73:U73"/>
    <mergeCell ref="T74:U74"/>
  </mergeCells>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69C98E-B8F2-4C1B-8093-CC012BE415A5}">
  <sheetPr>
    <tabColor rgb="FFFFFF00"/>
  </sheetPr>
  <dimension ref="A2:U12"/>
  <sheetViews>
    <sheetView workbookViewId="0">
      <selection activeCell="I9" sqref="I9"/>
    </sheetView>
  </sheetViews>
  <sheetFormatPr baseColWidth="10" defaultRowHeight="14.5" x14ac:dyDescent="0.35"/>
  <cols>
    <col min="1" max="1" width="2.81640625" bestFit="1" customWidth="1"/>
    <col min="2" max="2" width="14" bestFit="1" customWidth="1"/>
    <col min="3" max="3" width="14.54296875" bestFit="1" customWidth="1"/>
    <col min="4" max="4" width="11.7265625" bestFit="1" customWidth="1"/>
    <col min="5" max="5" width="10.7265625" bestFit="1" customWidth="1"/>
    <col min="6" max="6" width="40" bestFit="1" customWidth="1"/>
    <col min="7" max="7" width="7.26953125" bestFit="1" customWidth="1"/>
    <col min="8" max="8" width="6.81640625" bestFit="1" customWidth="1"/>
    <col min="9" max="9" width="8.81640625" bestFit="1" customWidth="1"/>
    <col min="10" max="10" width="7.453125" bestFit="1" customWidth="1"/>
    <col min="11" max="14" width="9.453125" bestFit="1" customWidth="1"/>
    <col min="15" max="15" width="13.7265625" bestFit="1" customWidth="1"/>
    <col min="16" max="16" width="10" bestFit="1" customWidth="1"/>
    <col min="17" max="17" width="15" bestFit="1" customWidth="1"/>
    <col min="18" max="18" width="11.81640625" bestFit="1" customWidth="1"/>
    <col min="19" max="19" width="11.26953125" bestFit="1" customWidth="1"/>
    <col min="20" max="20" width="11.81640625" bestFit="1" customWidth="1"/>
    <col min="21" max="21" width="14" bestFit="1" customWidth="1"/>
  </cols>
  <sheetData>
    <row r="2" spans="1:21" x14ac:dyDescent="0.35">
      <c r="A2" s="85" t="s">
        <v>152</v>
      </c>
      <c r="B2" s="85"/>
      <c r="C2" s="85"/>
      <c r="D2" s="85"/>
      <c r="E2" s="85"/>
      <c r="F2" s="6" t="s">
        <v>170</v>
      </c>
      <c r="G2" s="20"/>
      <c r="H2" s="20"/>
      <c r="I2" s="20"/>
      <c r="J2" s="20"/>
      <c r="K2" s="20"/>
      <c r="L2" s="20"/>
      <c r="M2" s="22"/>
      <c r="N2" s="22"/>
      <c r="O2" s="23"/>
      <c r="P2" s="22"/>
      <c r="Q2" s="22"/>
      <c r="R2" s="22"/>
      <c r="S2" s="4"/>
      <c r="T2" s="5"/>
      <c r="U2" s="5"/>
    </row>
    <row r="3" spans="1:21" x14ac:dyDescent="0.35">
      <c r="A3" s="85" t="s">
        <v>151</v>
      </c>
      <c r="B3" s="85"/>
      <c r="C3" s="85"/>
      <c r="D3" s="85"/>
      <c r="E3" s="85"/>
      <c r="F3" s="6" t="s">
        <v>154</v>
      </c>
      <c r="G3" s="20"/>
      <c r="H3" s="20"/>
      <c r="I3" s="20"/>
      <c r="J3" s="20"/>
      <c r="K3" s="20"/>
      <c r="L3" s="20"/>
      <c r="M3" s="22"/>
      <c r="N3" s="22"/>
      <c r="O3" s="23"/>
      <c r="P3" s="22"/>
      <c r="Q3" s="22"/>
      <c r="R3" s="22"/>
      <c r="S3" s="4"/>
      <c r="T3" s="5"/>
      <c r="U3" s="5"/>
    </row>
    <row r="4" spans="1:21" x14ac:dyDescent="0.35">
      <c r="A4" s="85" t="s">
        <v>155</v>
      </c>
      <c r="B4" s="85"/>
      <c r="C4" s="85"/>
      <c r="D4" s="85"/>
      <c r="E4" s="85"/>
      <c r="F4" s="6" t="s">
        <v>156</v>
      </c>
      <c r="G4" s="20"/>
      <c r="H4" s="20"/>
      <c r="I4" s="20"/>
      <c r="J4" s="20"/>
      <c r="K4" s="20"/>
      <c r="L4" s="20"/>
      <c r="M4" s="22"/>
      <c r="N4" s="22"/>
      <c r="O4" s="23"/>
      <c r="P4" s="22"/>
      <c r="Q4" s="22"/>
      <c r="R4" s="22"/>
      <c r="S4" s="4"/>
      <c r="T4" s="5"/>
      <c r="U4" s="5"/>
    </row>
    <row r="5" spans="1:21" x14ac:dyDescent="0.35">
      <c r="A5" s="1"/>
      <c r="B5" s="1"/>
      <c r="C5" s="1"/>
      <c r="D5" s="1"/>
      <c r="E5" s="1"/>
      <c r="F5" s="2"/>
      <c r="G5" s="3"/>
      <c r="H5" s="3"/>
      <c r="I5" s="3"/>
      <c r="J5" s="3"/>
      <c r="K5" s="3"/>
      <c r="L5" s="3"/>
      <c r="M5" s="3"/>
      <c r="N5" s="3"/>
      <c r="O5" s="37"/>
      <c r="P5" s="3"/>
      <c r="Q5" s="3"/>
      <c r="R5" s="3"/>
      <c r="S5" s="4"/>
      <c r="T5" s="5"/>
      <c r="U5" s="5"/>
    </row>
    <row r="6" spans="1:21" x14ac:dyDescent="0.35">
      <c r="A6" s="90" t="s">
        <v>0</v>
      </c>
      <c r="B6" s="90" t="s">
        <v>1</v>
      </c>
      <c r="C6" s="90" t="s">
        <v>2</v>
      </c>
      <c r="D6" s="90" t="s">
        <v>3</v>
      </c>
      <c r="E6" s="90" t="s">
        <v>4</v>
      </c>
      <c r="F6" s="90" t="s">
        <v>5</v>
      </c>
      <c r="G6" s="90" t="s">
        <v>93</v>
      </c>
      <c r="H6" s="29" t="s">
        <v>94</v>
      </c>
      <c r="I6" s="90" t="s">
        <v>95</v>
      </c>
      <c r="J6" s="90" t="s">
        <v>96</v>
      </c>
      <c r="K6" s="90" t="s">
        <v>97</v>
      </c>
      <c r="L6" s="90" t="s">
        <v>6</v>
      </c>
      <c r="M6" s="28" t="s">
        <v>7</v>
      </c>
      <c r="N6" s="28" t="s">
        <v>7</v>
      </c>
      <c r="O6" s="90" t="s">
        <v>98</v>
      </c>
      <c r="P6" s="28" t="s">
        <v>90</v>
      </c>
      <c r="Q6" s="89" t="s">
        <v>146</v>
      </c>
      <c r="R6" s="89" t="s">
        <v>145</v>
      </c>
      <c r="S6" s="88" t="s">
        <v>100</v>
      </c>
      <c r="T6" s="87" t="s">
        <v>140</v>
      </c>
      <c r="U6" s="88" t="s">
        <v>141</v>
      </c>
    </row>
    <row r="7" spans="1:21" ht="39" x14ac:dyDescent="0.35">
      <c r="A7" s="90"/>
      <c r="B7" s="90"/>
      <c r="C7" s="90"/>
      <c r="D7" s="90"/>
      <c r="E7" s="90"/>
      <c r="F7" s="90"/>
      <c r="G7" s="90"/>
      <c r="H7" s="29" t="s">
        <v>8</v>
      </c>
      <c r="I7" s="90"/>
      <c r="J7" s="90"/>
      <c r="K7" s="90"/>
      <c r="L7" s="90"/>
      <c r="M7" s="30" t="s">
        <v>142</v>
      </c>
      <c r="N7" s="30" t="s">
        <v>143</v>
      </c>
      <c r="O7" s="90"/>
      <c r="P7" s="30" t="s">
        <v>99</v>
      </c>
      <c r="Q7" s="89"/>
      <c r="R7" s="89"/>
      <c r="S7" s="88"/>
      <c r="T7" s="88"/>
      <c r="U7" s="88"/>
    </row>
    <row r="8" spans="1:21" x14ac:dyDescent="0.35">
      <c r="A8" s="31"/>
      <c r="B8" s="31"/>
      <c r="C8" s="31"/>
      <c r="D8" s="31"/>
      <c r="E8" s="31"/>
      <c r="F8" s="28" t="s">
        <v>169</v>
      </c>
      <c r="G8" s="32"/>
      <c r="H8" s="32"/>
      <c r="I8" s="32"/>
      <c r="J8" s="32"/>
      <c r="K8" s="32"/>
      <c r="L8" s="32"/>
      <c r="M8" s="32"/>
      <c r="N8" s="32"/>
      <c r="O8" s="32"/>
      <c r="P8" s="32"/>
      <c r="Q8" s="32"/>
      <c r="R8" s="32"/>
      <c r="S8" s="33"/>
      <c r="T8" s="33"/>
      <c r="U8" s="33"/>
    </row>
    <row r="9" spans="1:21" x14ac:dyDescent="0.35">
      <c r="A9" s="8">
        <v>1</v>
      </c>
      <c r="B9" s="9">
        <v>4820290510029</v>
      </c>
      <c r="C9" s="9">
        <v>4820290510074</v>
      </c>
      <c r="D9" s="9" t="s">
        <v>167</v>
      </c>
      <c r="E9" s="9" t="s">
        <v>168</v>
      </c>
      <c r="F9" s="56" t="s">
        <v>173</v>
      </c>
      <c r="G9" s="8">
        <v>300</v>
      </c>
      <c r="H9" s="8">
        <v>12</v>
      </c>
      <c r="I9" s="8">
        <v>15</v>
      </c>
      <c r="J9" s="8">
        <v>6</v>
      </c>
      <c r="K9" s="8">
        <v>15</v>
      </c>
      <c r="L9" s="8">
        <f>I9*J9*K9</f>
        <v>1350</v>
      </c>
      <c r="M9" s="36">
        <v>1.68</v>
      </c>
      <c r="N9" s="11">
        <f>M9*I9</f>
        <v>25.2</v>
      </c>
      <c r="O9" s="12" t="s">
        <v>91</v>
      </c>
      <c r="P9" s="11">
        <v>2.99</v>
      </c>
      <c r="Q9" s="13">
        <f>((P9/1.07)-M9)/M9</f>
        <v>0.66332888295505132</v>
      </c>
      <c r="R9" s="13">
        <f>(P9/1.07-M9)/(P9/1.07)</f>
        <v>0.39879598662207366</v>
      </c>
      <c r="S9" s="25" t="s">
        <v>101</v>
      </c>
      <c r="T9" s="58"/>
      <c r="U9" s="15">
        <f>T9*N9</f>
        <v>0</v>
      </c>
    </row>
    <row r="11" spans="1:21" x14ac:dyDescent="0.35">
      <c r="S11" s="85" t="s">
        <v>144</v>
      </c>
      <c r="T11" s="85"/>
      <c r="U11" s="15">
        <f>U9</f>
        <v>0</v>
      </c>
    </row>
    <row r="12" spans="1:21" x14ac:dyDescent="0.35">
      <c r="S12" s="85" t="s">
        <v>172</v>
      </c>
      <c r="T12" s="85"/>
      <c r="U12" s="14">
        <f>T9</f>
        <v>0</v>
      </c>
    </row>
  </sheetData>
  <sheetProtection algorithmName="SHA-512" hashValue="xVxLPR10AEWEePEkhPIJof7KT8e1S7zvKT/96I+DpOJARRby+/2WcTj4Q+MxExmYFw8d9Kh+AV/fqwnVl32GcA==" saltValue="5wUcbv/Bm+ld8FbRBQcg9w==" spinCount="100000" sheet="1" objects="1" scenarios="1"/>
  <mergeCells count="22">
    <mergeCell ref="S11:T11"/>
    <mergeCell ref="S12:T12"/>
    <mergeCell ref="A2:E2"/>
    <mergeCell ref="A3:E3"/>
    <mergeCell ref="A4:E4"/>
    <mergeCell ref="A6:A7"/>
    <mergeCell ref="B6:B7"/>
    <mergeCell ref="C6:C7"/>
    <mergeCell ref="D6:D7"/>
    <mergeCell ref="E6:E7"/>
    <mergeCell ref="U6:U7"/>
    <mergeCell ref="F6:F7"/>
    <mergeCell ref="G6:G7"/>
    <mergeCell ref="I6:I7"/>
    <mergeCell ref="J6:J7"/>
    <mergeCell ref="K6:K7"/>
    <mergeCell ref="L6:L7"/>
    <mergeCell ref="O6:O7"/>
    <mergeCell ref="Q6:Q7"/>
    <mergeCell ref="R6:R7"/>
    <mergeCell ref="S6:S7"/>
    <mergeCell ref="T6:T7"/>
  </mergeCell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vt:i4>
      </vt:variant>
    </vt:vector>
  </HeadingPairs>
  <TitlesOfParts>
    <vt:vector size="2" baseType="lpstr">
      <vt:lpstr>Bob Snail</vt:lpstr>
      <vt:lpstr>Protelle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Familie Friesen</dc:creator>
  <cp:lastModifiedBy>Arthur Goas</cp:lastModifiedBy>
  <cp:lastPrinted>2025-08-19T15:41:22Z</cp:lastPrinted>
  <dcterms:created xsi:type="dcterms:W3CDTF">2025-08-19T14:43:00Z</dcterms:created>
  <dcterms:modified xsi:type="dcterms:W3CDTF">2025-09-02T13:00:45Z</dcterms:modified>
</cp:coreProperties>
</file>